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Mode d'emploi" state="visible" r:id="rId4"/>
    <sheet sheetId="2" name="Factures" state="visible" r:id="rId5"/>
    <sheet sheetId="3" name="Balance âgée" state="visible" r:id="rId6"/>
    <sheet sheetId="4" name="Synthèse" state="visible" r:id="rId7"/>
  </sheets>
  <calcPr calcId="171027" fullCalcOnLoad="1"/>
</workbook>
</file>

<file path=xl/sharedStrings.xml><?xml version="1.0" encoding="utf-8"?>
<sst xmlns="http://schemas.openxmlformats.org/spreadsheetml/2006/main" count="104" uniqueCount="81">
  <si>
    <r>
      <rPr>
        <b/>
        <color rgb="FF4CC5BB"/>
        <sz val="11"/>
        <rFont val="Plus Jakarta Sans"/>
      </rPr>
      <t xml:space="preserve">OCKHAM   </t>
    </r>
    <r>
      <rPr>
        <b/>
        <color rgb="FFFFFFFF"/>
        <sz val="16"/>
        <rFont val="Plus Jakarta Sans"/>
      </rPr>
      <t>Balance âgée clients</t>
    </r>
  </si>
  <si>
    <t>Modèle gratuit proposé par Ockham · ockham-finance.com</t>
  </si>
  <si>
    <t>Comment utiliser ce modèle</t>
  </si>
  <si>
    <t>1. Date d'arrêté</t>
  </si>
  <si>
    <t>Dans l'onglet « Balance âgée », saisissez la date à laquelle vous arrêtez la balance (cellule C3). Tous les retards sont calculés à cette date.</t>
  </si>
  <si>
    <t>2. Vos factures</t>
  </si>
  <si>
    <t>Dans l'onglet « Factures », remplacez les lignes d'exemple par vos factures ouvertes : client, numéro, date, échéance, montant TTC et montant déjà réglé. 200 lignes sont prêtes.</t>
  </si>
  <si>
    <t>3. Vos clients</t>
  </si>
  <si>
    <t>Dans l'onglet « Balance âgée », listez vos clients en colonne A, écrits exactement comme dans l'onglet « Factures ». 20 lignes sont prêtes.</t>
  </si>
  <si>
    <t>4. Contrôle</t>
  </si>
  <si>
    <t>Sous la balance, la ligne « Contrôle » doit afficher un écart nul. Sinon, une facture est rattachée à un client absent de la liste.</t>
  </si>
  <si>
    <t>5. Lecture</t>
  </si>
  <si>
    <t>L'onglet « Synthèse » résume l'encours, la part échue et la part à plus de 90 jours.</t>
  </si>
  <si>
    <t>Légende</t>
  </si>
  <si>
    <t>Cellule à saisir</t>
  </si>
  <si>
    <t>Vos données. Tout le reste est calculé automatiquement, ne le modifiez pas.</t>
  </si>
  <si>
    <t>Tranches</t>
  </si>
  <si>
    <t>Ancienneté comptée depuis la date d'échéance, pas depuis la date de facture. « Non échu » = échéance pas encore atteinte.</t>
  </si>
  <si>
    <t>Données d'exemple</t>
  </si>
  <si>
    <t>Les clients et montants présents sont fictifs. Remplacez-les par les vôtres.</t>
  </si>
  <si>
    <t>Vous tenez votre balance âgée à la main chaque mois ? Ockham la calcule en temps réel à partir de vos relevés bancaires lettrés automatiquement. Essai gratuit d'un mois : ockham-finance.com</t>
  </si>
  <si>
    <r>
      <rPr>
        <b/>
        <color rgb="FF4CC5BB"/>
        <sz val="11"/>
        <rFont val="Plus Jakarta Sans"/>
      </rPr>
      <t xml:space="preserve">OCKHAM   </t>
    </r>
    <r>
      <rPr>
        <b/>
        <color rgb="FFFFFFFF"/>
        <sz val="16"/>
        <rFont val="Plus Jakarta Sans"/>
      </rPr>
      <t>Factures ouvertes</t>
    </r>
  </si>
  <si>
    <t>Cellules turquoise : à saisir. Colonnes Reste dû, Jours de retard et Tranche : calculées.</t>
  </si>
  <si>
    <t>Client</t>
  </si>
  <si>
    <t>N° facture</t>
  </si>
  <si>
    <t>Date facture</t>
  </si>
  <si>
    <t>Échéance</t>
  </si>
  <si>
    <t>Montant TTC</t>
  </si>
  <si>
    <t>Déjà réglé</t>
  </si>
  <si>
    <t>Reste dû</t>
  </si>
  <si>
    <t>Jours de retard</t>
  </si>
  <si>
    <t>Tranche</t>
  </si>
  <si>
    <t>Novaplast Industries</t>
  </si>
  <si>
    <t>2026060001</t>
  </si>
  <si>
    <t>2026080121</t>
  </si>
  <si>
    <t>2026090210</t>
  </si>
  <si>
    <t>Groupe Bertin-Lacroix</t>
  </si>
  <si>
    <t>2026070355</t>
  </si>
  <si>
    <t>2026080402</t>
  </si>
  <si>
    <t>Méridien Logistique</t>
  </si>
  <si>
    <t>2026041017</t>
  </si>
  <si>
    <t>2026070566</t>
  </si>
  <si>
    <t>Sofralec</t>
  </si>
  <si>
    <t>2026090118</t>
  </si>
  <si>
    <t>2026060241</t>
  </si>
  <si>
    <t>Ateliers du Rhône</t>
  </si>
  <si>
    <t>2026080099</t>
  </si>
  <si>
    <t>2026070020</t>
  </si>
  <si>
    <t>Orval Distribution</t>
  </si>
  <si>
    <t>2026090301</t>
  </si>
  <si>
    <t>2026080315</t>
  </si>
  <si>
    <t>2026070011</t>
  </si>
  <si>
    <r>
      <rPr>
        <b/>
        <color rgb="FF4CC5BB"/>
        <sz val="11"/>
        <rFont val="Plus Jakarta Sans"/>
      </rPr>
      <t xml:space="preserve">OCKHAM   </t>
    </r>
    <r>
      <rPr>
        <b/>
        <color rgb="FFFFFFFF"/>
        <sz val="16"/>
        <rFont val="Plus Jakarta Sans"/>
      </rPr>
      <t>Balance âgée</t>
    </r>
  </si>
  <si>
    <t>Montants restant dus, ventilés par ancienneté depuis la date d'échéance.</t>
  </si>
  <si>
    <t>Date d'arrêté</t>
  </si>
  <si>
    <t>← à modifier</t>
  </si>
  <si>
    <t>Non échu</t>
  </si>
  <si>
    <t>1 à 30 j</t>
  </si>
  <si>
    <t>31 à 60 j</t>
  </si>
  <si>
    <t>61 à 90 j</t>
  </si>
  <si>
    <t>Plus de 90 j</t>
  </si>
  <si>
    <t>Total</t>
  </si>
  <si>
    <t>Part échue</t>
  </si>
  <si>
    <t>Part à +90 j</t>
  </si>
  <si>
    <t>Répartition</t>
  </si>
  <si>
    <t>Contrôle : reste dû de toutes les factures</t>
  </si>
  <si>
    <t>Écart (doit être nul)</t>
  </si>
  <si>
    <r>
      <rPr>
        <b/>
        <color rgb="FF4CC5BB"/>
        <sz val="11"/>
        <rFont val="Plus Jakarta Sans"/>
      </rPr>
      <t xml:space="preserve">OCKHAM   </t>
    </r>
    <r>
      <rPr>
        <b/>
        <color rgb="FFFFFFFF"/>
        <sz val="16"/>
        <rFont val="Plus Jakarta Sans"/>
      </rPr>
      <t>Synthèse</t>
    </r>
  </si>
  <si>
    <t>Lecture rapide de votre encours à la date d'arrêté.</t>
  </si>
  <si>
    <t>Indicateurs</t>
  </si>
  <si>
    <t>Encours total</t>
  </si>
  <si>
    <t>Encours échu</t>
  </si>
  <si>
    <t>Encours à plus de 90 jours</t>
  </si>
  <si>
    <t>Part à plus de 90 jours</t>
  </si>
  <si>
    <t>Clients avec une créance à plus de 90 jours</t>
  </si>
  <si>
    <t>Répartition par ancienneté</t>
  </si>
  <si>
    <t/>
  </si>
  <si>
    <t>Montant</t>
  </si>
  <si>
    <t>Part</t>
  </si>
  <si>
    <t>Poids</t>
  </si>
  <si>
    <t>Repère : au-delà de 90 jours, la probabilité de recouvrement baisse nettement. Vérifiez la situation de ces clients (litige, procédure collective) et, avec votre expert-comptable, l'opportunité d'une dépréciation.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</si>
</sst>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/mm/yyyy"/>
    <numFmt numFmtId="165" formatCode="#,##0.00 &quot;€&quot;;-#,##0.00 &quot;€&quot;;&quot;-&quot;"/>
    <numFmt numFmtId="166" formatCode="0;-0;0"/>
    <numFmt numFmtId="167" formatCode="#,##0 &quot;€&quot;;-#,##0 &quot;€&quot;;&quot;-&quot;"/>
    <numFmt numFmtId="168" formatCode="0.0%;-0.0%;&quot;-&quot;"/>
    <numFmt numFmtId="169" formatCode=";;;"/>
  </numFmts>
  <fonts count="20" x14ac:knownFonts="1">
    <font>
      <color theme="1"/>
      <family val="2"/>
      <scheme val="minor"/>
      <sz val="11"/>
      <name val="Calibri"/>
    </font>
    <font>
      <color rgb="FF475569"/>
      <sz val="9.5"/>
      <name val="Inter"/>
    </font>
    <font>
      <b/>
      <color rgb="FF0F172A"/>
      <sz val="13"/>
      <name val="Plus Jakarta Sans"/>
    </font>
    <font>
      <b/>
      <color rgb="FF2D8C84"/>
      <sz val="10"/>
      <name val="Inter"/>
    </font>
    <font>
      <color rgb="FF475569"/>
      <sz val="10"/>
      <name val="Inter"/>
    </font>
    <font>
      <color rgb="FF0F172A"/>
      <sz val="10"/>
      <name val="Inter"/>
    </font>
    <font>
      <b/>
      <color rgb="FF0F172A"/>
      <sz val="10"/>
      <name val="Inter"/>
    </font>
    <font>
      <b/>
      <color rgb="FFFFFFFF"/>
      <sz val="10"/>
      <name val="Inter"/>
    </font>
    <font>
      <b/>
      <color rgb="FFFFFFFF"/>
      <sz val="9.5"/>
      <name val="Inter"/>
    </font>
    <font>
      <i/>
      <color rgb="FF94A3B8"/>
      <sz val="9"/>
      <name val="Inter"/>
    </font>
    <font>
      <i/>
      <color rgb="FF475569"/>
      <sz val="10"/>
      <name val="Inter"/>
    </font>
    <font>
      <b/>
      <color rgb="FFE8A020"/>
      <sz val="13"/>
      <name val="Plus Jakarta Sans"/>
    </font>
    <font>
      <b/>
      <color rgb="FFE05252"/>
      <sz val="13"/>
      <name val="Plus Jakarta Sans"/>
    </font>
    <font>
      <b/>
      <color rgb="FF9B1C1C"/>
      <sz val="13"/>
      <name val="Plus Jakarta Sans"/>
    </font>
    <font>
      <b/>
      <color rgb="FF3BAA7A"/>
      <sz val="10"/>
      <name val="Inter"/>
    </font>
    <font>
      <b/>
      <color rgb="FFE8A020"/>
      <sz val="10"/>
      <name val="Inter"/>
    </font>
    <font>
      <b/>
      <color rgb="FFC07840"/>
      <sz val="10"/>
      <name val="Inter"/>
    </font>
    <font>
      <b/>
      <color rgb="FFE05252"/>
      <sz val="10"/>
      <name val="Inter"/>
    </font>
    <font>
      <b/>
      <color rgb="FF9B1C1C"/>
      <sz val="10"/>
      <name val="Inter"/>
    </font>
    <font>
      <i/>
      <color rgb="FF475569"/>
      <sz val="9.5"/>
      <name val="Inter"/>
    </font>
  </fonts>
  <fills count="12">
    <fill>
      <patternFill patternType="none"/>
    </fill>
    <fill>
      <patternFill patternType="gray125"/>
    </fill>
    <fill>
      <patternFill patternType="solid">
        <fgColor rgb="FF0E1A2B"/>
      </patternFill>
    </fill>
    <fill>
      <patternFill patternType="solid">
        <fgColor rgb="FFE6F7F6"/>
      </patternFill>
    </fill>
    <fill>
      <patternFill patternType="solid">
        <fgColor rgb="FF2D8C84"/>
      </patternFill>
    </fill>
    <fill>
      <patternFill patternType="solid">
        <fgColor rgb="FF1E3045"/>
      </patternFill>
    </fill>
    <fill>
      <patternFill patternType="solid">
        <fgColor rgb="FF3BAA7A"/>
      </patternFill>
    </fill>
    <fill>
      <patternFill patternType="solid">
        <fgColor rgb="FFE8A020"/>
      </patternFill>
    </fill>
    <fill>
      <patternFill patternType="solid">
        <fgColor rgb="FFC07840"/>
      </patternFill>
    </fill>
    <fill>
      <patternFill patternType="solid">
        <fgColor rgb="FFE05252"/>
      </patternFill>
    </fill>
    <fill>
      <patternFill patternType="solid">
        <fgColor rgb="FF9B1C1C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 applyAlignment="1">
      <alignment vertical="center" indent="1"/>
    </xf>
    <xf numFmtId="0" fontId="1" fillId="0" borderId="0" xfId="0" applyFont="1" applyAlignment="1">
      <alignment vertical="center" indent="1"/>
    </xf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3" borderId="1" xfId="0" applyFont="1" applyFill="1" applyBorder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7" fillId="4" borderId="0" xfId="0" applyFont="1" applyFill="1" applyAlignment="1">
      <alignment vertical="center" wrapText="1" indent="1"/>
    </xf>
    <xf numFmtId="0" fontId="8" fillId="5" borderId="1" xfId="0" applyFont="1" applyFill="1" applyBorder="1" applyAlignment="1">
      <alignment horizontal="left" vertical="center" wrapText="1" indent="1"/>
    </xf>
    <xf numFmtId="0" fontId="8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/>
    <xf numFmtId="165" fontId="5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right" vertical="center"/>
    </xf>
    <xf numFmtId="164" fontId="6" fillId="3" borderId="1" xfId="0" applyNumberFormat="1" applyFont="1" applyFill="1" applyBorder="1" applyAlignment="1">
      <alignment horizontal="center"/>
    </xf>
    <xf numFmtId="0" fontId="9" fillId="0" borderId="0" xfId="0" applyFont="1"/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167" fontId="5" fillId="0" borderId="1" xfId="0" applyNumberFormat="1" applyFont="1" applyBorder="1"/>
    <xf numFmtId="167" fontId="6" fillId="0" borderId="1" xfId="0" applyNumberFormat="1" applyFont="1" applyBorder="1"/>
    <xf numFmtId="168" fontId="4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167" fontId="7" fillId="2" borderId="1" xfId="0" applyNumberFormat="1" applyFont="1" applyFill="1" applyBorder="1"/>
    <xf numFmtId="168" fontId="7" fillId="2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8" fontId="3" fillId="3" borderId="1" xfId="0" applyNumberFormat="1" applyFont="1" applyFill="1" applyBorder="1" applyAlignment="1">
      <alignment horizontal="center"/>
    </xf>
    <xf numFmtId="0" fontId="10" fillId="0" borderId="0" xfId="0" applyFont="1"/>
    <xf numFmtId="167" fontId="4" fillId="0" borderId="0" xfId="0" applyNumberFormat="1" applyFont="1"/>
    <xf numFmtId="0" fontId="3" fillId="0" borderId="0" xfId="0" applyFont="1"/>
    <xf numFmtId="0" fontId="4" fillId="0" borderId="2" xfId="0" applyFont="1" applyBorder="1"/>
    <xf numFmtId="167" fontId="2" fillId="0" borderId="2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8" fontId="11" fillId="0" borderId="2" xfId="0" applyNumberFormat="1" applyFont="1" applyBorder="1" applyAlignment="1">
      <alignment horizontal="right"/>
    </xf>
    <xf numFmtId="167" fontId="12" fillId="0" borderId="2" xfId="0" applyNumberFormat="1" applyFont="1" applyBorder="1" applyAlignment="1">
      <alignment horizontal="right"/>
    </xf>
    <xf numFmtId="168" fontId="12" fillId="0" borderId="2" xfId="0" applyNumberFormat="1" applyFont="1" applyBorder="1" applyAlignment="1">
      <alignment horizontal="right"/>
    </xf>
    <xf numFmtId="1" fontId="13" fillId="0" borderId="2" xfId="0" applyNumberFormat="1" applyFont="1" applyBorder="1" applyAlignment="1">
      <alignment horizontal="right"/>
    </xf>
    <xf numFmtId="0" fontId="8" fillId="11" borderId="0" xfId="0" applyFont="1" applyFill="1" applyAlignment="1">
      <alignment horizontal="left" vertical="center" wrapText="1" indent="1"/>
    </xf>
    <xf numFmtId="0" fontId="14" fillId="0" borderId="1" xfId="0" applyFont="1" applyBorder="1"/>
    <xf numFmtId="168" fontId="5" fillId="0" borderId="1" xfId="0" applyNumberFormat="1" applyFont="1" applyBorder="1" applyAlignment="1">
      <alignment horizontal="center"/>
    </xf>
    <xf numFmtId="169" fontId="5" fillId="0" borderId="1" xfId="0" applyNumberFormat="1" applyFont="1" applyBorder="1"/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/>
    <xf numFmtId="0" fontId="19" fillId="0" borderId="0" xfId="0" applyFont="1" applyAlignment="1">
      <alignment vertical="top" wrapText="1"/>
    </xf>
  </cellXfs>
  <cellStyles count="1">
    <cellStyle name="Normal" xfId="0" builtinId="0"/>
  </cellStyles>
  <dxfs count="8">
    <dxf>
      <font>
        <b/>
        <color rgb="FF3BAA7A"/>
      </font>
    </dxf>
    <dxf>
      <font>
        <b/>
        <color rgb="FFE8A020"/>
      </font>
    </dxf>
    <dxf>
      <font>
        <b/>
        <color rgb="FFC07840"/>
      </font>
    </dxf>
    <dxf>
      <font>
        <b/>
        <color rgb="FFE05252"/>
      </font>
    </dxf>
    <dxf>
      <font>
        <b/>
        <color rgb="FF9B1C1C"/>
      </font>
    </dxf>
    <dxf>
      <font>
        <b/>
        <color rgb="FF9B1C1C"/>
      </font>
    </dxf>
    <dxf>
      <font>
        <b/>
        <color rgb="FF3BAA7A"/>
      </font>
    </dxf>
    <dxf>
      <font>
        <b/>
        <color rgb="FFE0525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A2B"/>
    <pageSetUpPr fitToPage="1"/>
  </sheetPr>
  <dimension ref="A1:C2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0" customWidth="1"/>
    <col min="3" max="3" width="70" customWidth="1"/>
  </cols>
  <sheetData>
    <row r="1" ht="38" customHeight="1" spans="1:3" x14ac:dyDescent="0.25">
      <c r="A1" s="1" t="s">
        <v>0</v>
      </c>
      <c r="B1" s="1"/>
      <c r="C1" s="1"/>
    </row>
    <row r="2" ht="22" customHeight="1" spans="1:3" x14ac:dyDescent="0.25">
      <c r="A2" s="2" t="s">
        <v>1</v>
      </c>
      <c r="B2" s="2"/>
      <c r="C2" s="2"/>
    </row>
    <row r="4" spans="2:2" x14ac:dyDescent="0.25">
      <c r="B4" s="3" t="s">
        <v>2</v>
      </c>
    </row>
    <row r="6" ht="32" customHeight="1" spans="2:3" x14ac:dyDescent="0.25">
      <c r="B6" s="4" t="s">
        <v>3</v>
      </c>
      <c r="C6" s="5" t="s">
        <v>4</v>
      </c>
    </row>
    <row r="7" ht="32" customHeight="1" spans="2:3" x14ac:dyDescent="0.25">
      <c r="B7" s="4" t="s">
        <v>5</v>
      </c>
      <c r="C7" s="5" t="s">
        <v>6</v>
      </c>
    </row>
    <row r="8" ht="32" customHeight="1" spans="2:3" x14ac:dyDescent="0.25">
      <c r="B8" s="4" t="s">
        <v>7</v>
      </c>
      <c r="C8" s="5" t="s">
        <v>8</v>
      </c>
    </row>
    <row r="9" ht="32" customHeight="1" spans="2:3" x14ac:dyDescent="0.25">
      <c r="B9" s="4" t="s">
        <v>9</v>
      </c>
      <c r="C9" s="5" t="s">
        <v>10</v>
      </c>
    </row>
    <row r="10" ht="32" customHeight="1" spans="2:3" x14ac:dyDescent="0.25">
      <c r="B10" s="4" t="s">
        <v>11</v>
      </c>
      <c r="C10" s="5" t="s">
        <v>12</v>
      </c>
    </row>
    <row r="12" spans="2:2" x14ac:dyDescent="0.25">
      <c r="B12" s="3" t="s">
        <v>13</v>
      </c>
    </row>
    <row r="14" spans="2:3" x14ac:dyDescent="0.25">
      <c r="B14" s="6" t="s">
        <v>14</v>
      </c>
      <c r="C14" s="7" t="s">
        <v>15</v>
      </c>
    </row>
    <row r="16" ht="30" customHeight="1" spans="2:3" x14ac:dyDescent="0.25">
      <c r="B16" s="8" t="s">
        <v>16</v>
      </c>
      <c r="C16" s="9" t="s">
        <v>17</v>
      </c>
    </row>
    <row r="18" spans="2:3" x14ac:dyDescent="0.25">
      <c r="B18" s="8" t="s">
        <v>18</v>
      </c>
      <c r="C18" s="7" t="s">
        <v>19</v>
      </c>
    </row>
    <row r="21" ht="42" customHeight="1" spans="2:3" x14ac:dyDescent="0.25">
      <c r="B21" s="10" t="s">
        <v>20</v>
      </c>
      <c r="C21" s="10"/>
    </row>
  </sheetData>
  <mergeCells count="3">
    <mergeCell ref="A1:C1"/>
    <mergeCell ref="A2:C2"/>
    <mergeCell ref="B21:C21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CC5BB"/>
    <pageSetUpPr fitToPage="1"/>
  </sheetPr>
  <dimension ref="A1:I2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5" customWidth="1"/>
    <col min="3" max="4" width="13" customWidth="1"/>
    <col min="5" max="5" width="15" customWidth="1"/>
    <col min="6" max="6" width="14" customWidth="1"/>
    <col min="7" max="7" width="15" customWidth="1"/>
    <col min="8" max="8" width="13" customWidth="1"/>
    <col min="9" max="9" width="15" customWidth="1"/>
  </cols>
  <sheetData>
    <row r="1" ht="38" customHeight="1" spans="1:9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22</v>
      </c>
      <c r="B2" s="2"/>
      <c r="C2" s="2"/>
      <c r="D2" s="2"/>
      <c r="E2" s="2"/>
      <c r="F2" s="2"/>
      <c r="G2" s="2"/>
      <c r="H2" s="2"/>
      <c r="I2" s="2"/>
    </row>
    <row r="4" ht="30" customHeight="1" spans="1:9" x14ac:dyDescent="0.25">
      <c r="A4" s="11" t="s">
        <v>23</v>
      </c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29</v>
      </c>
      <c r="H4" s="12" t="s">
        <v>30</v>
      </c>
      <c r="I4" s="12" t="s">
        <v>31</v>
      </c>
    </row>
    <row r="5" spans="1:9" x14ac:dyDescent="0.25">
      <c r="A5" s="6" t="s">
        <v>32</v>
      </c>
      <c r="B5" s="13" t="s">
        <v>33</v>
      </c>
      <c r="C5" s="14">
        <v>46167</v>
      </c>
      <c r="D5" s="14">
        <v>46197</v>
      </c>
      <c r="E5" s="15">
        <v>9300</v>
      </c>
      <c r="F5" s="15">
        <v>0</v>
      </c>
      <c r="G5" s="16">
        <f>IF(E5="","",E5-F5)</f>
        <v>9300</v>
      </c>
      <c r="H5" s="17">
        <f>IF(OR(A5="",G5="",N(G5)&lt;=0),"",'Balance âgée'!$C$3-D5)</f>
        <v>98</v>
      </c>
      <c r="I5" s="18" t="str">
        <f>IF(H5="","",IF(H5&lt;=0,"Non échu",IF(H5&lt;=30,"1 à 30 j",IF(H5&lt;=60,"31 à 60 j",IF(H5&lt;=90,"61 à 90 j","Plus de 90 j")))))</f>
        <v>Plus de 90 j</v>
      </c>
    </row>
    <row r="6" spans="1:9" x14ac:dyDescent="0.25">
      <c r="A6" s="6" t="s">
        <v>32</v>
      </c>
      <c r="B6" s="13" t="s">
        <v>34</v>
      </c>
      <c r="C6" s="14">
        <v>46230</v>
      </c>
      <c r="D6" s="14">
        <v>46260</v>
      </c>
      <c r="E6" s="15">
        <v>500</v>
      </c>
      <c r="F6" s="15">
        <v>0</v>
      </c>
      <c r="G6" s="16">
        <f>IF(E6="","",E6-F6)</f>
        <v>500</v>
      </c>
      <c r="H6" s="17">
        <f>IF(OR(A6="",G6="",N(G6)&lt;=0),"",'Balance âgée'!$C$3-D6)</f>
        <v>35</v>
      </c>
      <c r="I6" s="18" t="str">
        <f>IF(H6="","",IF(H6&lt;=0,"Non échu",IF(H6&lt;=30,"1 à 30 j",IF(H6&lt;=60,"31 à 60 j",IF(H6&lt;=90,"61 à 90 j","Plus de 90 j")))))</f>
        <v>31 à 60 j</v>
      </c>
    </row>
    <row r="7" spans="1:9" x14ac:dyDescent="0.25">
      <c r="A7" s="6" t="s">
        <v>32</v>
      </c>
      <c r="B7" s="13" t="s">
        <v>35</v>
      </c>
      <c r="C7" s="14">
        <v>46275</v>
      </c>
      <c r="D7" s="14">
        <v>46305</v>
      </c>
      <c r="E7" s="15">
        <v>4200</v>
      </c>
      <c r="F7" s="15">
        <v>0</v>
      </c>
      <c r="G7" s="16">
        <f>IF(E7="","",E7-F7)</f>
        <v>4200</v>
      </c>
      <c r="H7" s="17">
        <f>IF(OR(A7="",G7="",N(G7)&lt;=0),"",'Balance âgée'!$C$3-D7)</f>
        <v>-10</v>
      </c>
      <c r="I7" s="18" t="str">
        <f>IF(H7="","",IF(H7&lt;=0,"Non échu",IF(H7&lt;=30,"1 à 30 j",IF(H7&lt;=60,"31 à 60 j",IF(H7&lt;=90,"61 à 90 j","Plus de 90 j")))))</f>
        <v>Non échu</v>
      </c>
    </row>
    <row r="8" spans="1:9" x14ac:dyDescent="0.25">
      <c r="A8" s="6" t="s">
        <v>36</v>
      </c>
      <c r="B8" s="13" t="s">
        <v>37</v>
      </c>
      <c r="C8" s="14">
        <v>46205</v>
      </c>
      <c r="D8" s="14">
        <v>46235</v>
      </c>
      <c r="E8" s="15">
        <v>12400</v>
      </c>
      <c r="F8" s="15">
        <v>2400</v>
      </c>
      <c r="G8" s="16">
        <f>IF(E8="","",E8-F8)</f>
        <v>10000</v>
      </c>
      <c r="H8" s="17">
        <f>IF(OR(A8="",G8="",N(G8)&lt;=0),"",'Balance âgée'!$C$3-D8)</f>
        <v>60</v>
      </c>
      <c r="I8" s="18" t="str">
        <f>IF(H8="","",IF(H8&lt;=0,"Non échu",IF(H8&lt;=30,"1 à 30 j",IF(H8&lt;=60,"31 à 60 j",IF(H8&lt;=90,"61 à 90 j","Plus de 90 j")))))</f>
        <v>31 à 60 j</v>
      </c>
    </row>
    <row r="9" spans="1:9" x14ac:dyDescent="0.25">
      <c r="A9" s="6" t="s">
        <v>36</v>
      </c>
      <c r="B9" s="13" t="s">
        <v>38</v>
      </c>
      <c r="C9" s="14">
        <v>46248</v>
      </c>
      <c r="D9" s="14">
        <v>46278</v>
      </c>
      <c r="E9" s="15">
        <v>6800</v>
      </c>
      <c r="F9" s="15">
        <v>0</v>
      </c>
      <c r="G9" s="16">
        <f>IF(E9="","",E9-F9)</f>
        <v>6800</v>
      </c>
      <c r="H9" s="17">
        <f>IF(OR(A9="",G9="",N(G9)&lt;=0),"",'Balance âgée'!$C$3-D9)</f>
        <v>17</v>
      </c>
      <c r="I9" s="18" t="str">
        <f>IF(H9="","",IF(H9&lt;=0,"Non échu",IF(H9&lt;=30,"1 à 30 j",IF(H9&lt;=60,"31 à 60 j",IF(H9&lt;=90,"61 à 90 j","Plus de 90 j")))))</f>
        <v>1 à 30 j</v>
      </c>
    </row>
    <row r="10" spans="1:9" x14ac:dyDescent="0.25">
      <c r="A10" s="6" t="s">
        <v>39</v>
      </c>
      <c r="B10" s="13" t="s">
        <v>40</v>
      </c>
      <c r="C10" s="14">
        <v>46127</v>
      </c>
      <c r="D10" s="14">
        <v>46157</v>
      </c>
      <c r="E10" s="15">
        <v>3240.1</v>
      </c>
      <c r="F10" s="15">
        <v>0</v>
      </c>
      <c r="G10" s="16">
        <f>IF(E10="","",E10-F10)</f>
        <v>3240.1</v>
      </c>
      <c r="H10" s="17">
        <f>IF(OR(A10="",G10="",N(G10)&lt;=0),"",'Balance âgée'!$C$3-D10)</f>
        <v>138</v>
      </c>
      <c r="I10" s="18" t="str">
        <f>IF(H10="","",IF(H10&lt;=0,"Non échu",IF(H10&lt;=30,"1 à 30 j",IF(H10&lt;=60,"31 à 60 j",IF(H10&lt;=90,"61 à 90 j","Plus de 90 j")))))</f>
        <v>Plus de 90 j</v>
      </c>
    </row>
    <row r="11" spans="1:9" x14ac:dyDescent="0.25">
      <c r="A11" s="6" t="s">
        <v>39</v>
      </c>
      <c r="B11" s="13" t="s">
        <v>41</v>
      </c>
      <c r="C11" s="14">
        <v>46209</v>
      </c>
      <c r="D11" s="14">
        <v>46239</v>
      </c>
      <c r="E11" s="15">
        <v>1850</v>
      </c>
      <c r="F11" s="15">
        <v>0</v>
      </c>
      <c r="G11" s="16">
        <f>IF(E11="","",E11-F11)</f>
        <v>1850</v>
      </c>
      <c r="H11" s="17">
        <f>IF(OR(A11="",G11="",N(G11)&lt;=0),"",'Balance âgée'!$C$3-D11)</f>
        <v>56</v>
      </c>
      <c r="I11" s="18" t="str">
        <f>IF(H11="","",IF(H11&lt;=0,"Non échu",IF(H11&lt;=30,"1 à 30 j",IF(H11&lt;=60,"31 à 60 j",IF(H11&lt;=90,"61 à 90 j","Plus de 90 j")))))</f>
        <v>31 à 60 j</v>
      </c>
    </row>
    <row r="12" spans="1:9" x14ac:dyDescent="0.25">
      <c r="A12" s="6" t="s">
        <v>42</v>
      </c>
      <c r="B12" s="13" t="s">
        <v>43</v>
      </c>
      <c r="C12" s="14">
        <v>46270</v>
      </c>
      <c r="D12" s="14">
        <v>46300</v>
      </c>
      <c r="E12" s="15">
        <v>498.48</v>
      </c>
      <c r="F12" s="15">
        <v>0</v>
      </c>
      <c r="G12" s="16">
        <f>IF(E12="","",E12-F12)</f>
        <v>498.48</v>
      </c>
      <c r="H12" s="17">
        <f>IF(OR(A12="",G12="",N(G12)&lt;=0),"",'Balance âgée'!$C$3-D12)</f>
        <v>-5</v>
      </c>
      <c r="I12" s="18" t="str">
        <f>IF(H12="","",IF(H12&lt;=0,"Non échu",IF(H12&lt;=30,"1 à 30 j",IF(H12&lt;=60,"31 à 60 j",IF(H12&lt;=90,"61 à 90 j","Plus de 90 j")))))</f>
        <v>Non échu</v>
      </c>
    </row>
    <row r="13" spans="1:9" x14ac:dyDescent="0.25">
      <c r="A13" s="6" t="s">
        <v>42</v>
      </c>
      <c r="B13" s="13" t="s">
        <v>44</v>
      </c>
      <c r="C13" s="14">
        <v>46185</v>
      </c>
      <c r="D13" s="14">
        <v>46215</v>
      </c>
      <c r="E13" s="15">
        <v>2150</v>
      </c>
      <c r="F13" s="15">
        <v>2150</v>
      </c>
      <c r="G13" s="16">
        <f>IF(E13="","",E13-F13)</f>
        <v>0</v>
      </c>
      <c r="H13" s="17" t="str">
        <f>IF(OR(A13="",G13="",N(G13)&lt;=0),"",'Balance âgée'!$C$3-D13)</f>
        <v/>
      </c>
      <c r="I13" s="18" t="str">
        <f>IF(H13="","",IF(H13&lt;=0,"Non échu",IF(H13&lt;=30,"1 à 30 j",IF(H13&lt;=60,"31 à 60 j",IF(H13&lt;=90,"61 à 90 j","Plus de 90 j")))))</f>
        <v/>
      </c>
    </row>
    <row r="14" spans="1:9" x14ac:dyDescent="0.25">
      <c r="A14" s="6" t="s">
        <v>45</v>
      </c>
      <c r="B14" s="13" t="s">
        <v>46</v>
      </c>
      <c r="C14" s="14">
        <v>46235</v>
      </c>
      <c r="D14" s="14">
        <v>46265</v>
      </c>
      <c r="E14" s="15">
        <v>1279.94</v>
      </c>
      <c r="F14" s="15">
        <v>0</v>
      </c>
      <c r="G14" s="16">
        <f>IF(E14="","",E14-F14)</f>
        <v>1279.94</v>
      </c>
      <c r="H14" s="17">
        <f>IF(OR(A14="",G14="",N(G14)&lt;=0),"",'Balance âgée'!$C$3-D14)</f>
        <v>30</v>
      </c>
      <c r="I14" s="18" t="str">
        <f>IF(H14="","",IF(H14&lt;=0,"Non échu",IF(H14&lt;=30,"1 à 30 j",IF(H14&lt;=60,"31 à 60 j",IF(H14&lt;=90,"61 à 90 j","Plus de 90 j")))))</f>
        <v>1 à 30 j</v>
      </c>
    </row>
    <row r="15" spans="1:9" x14ac:dyDescent="0.25">
      <c r="A15" s="6" t="s">
        <v>45</v>
      </c>
      <c r="B15" s="13" t="s">
        <v>47</v>
      </c>
      <c r="C15" s="14">
        <v>46204</v>
      </c>
      <c r="D15" s="14">
        <v>46218</v>
      </c>
      <c r="E15" s="15">
        <v>3600</v>
      </c>
      <c r="F15" s="15">
        <v>0</v>
      </c>
      <c r="G15" s="16">
        <f>IF(E15="","",E15-F15)</f>
        <v>3600</v>
      </c>
      <c r="H15" s="17">
        <f>IF(OR(A15="",G15="",N(G15)&lt;=0),"",'Balance âgée'!$C$3-D15)</f>
        <v>77</v>
      </c>
      <c r="I15" s="18" t="str">
        <f>IF(H15="","",IF(H15&lt;=0,"Non échu",IF(H15&lt;=30,"1 à 30 j",IF(H15&lt;=60,"31 à 60 j",IF(H15&lt;=90,"61 à 90 j","Plus de 90 j")))))</f>
        <v>61 à 90 j</v>
      </c>
    </row>
    <row r="16" spans="1:9" x14ac:dyDescent="0.25">
      <c r="A16" s="6" t="s">
        <v>48</v>
      </c>
      <c r="B16" s="13" t="s">
        <v>49</v>
      </c>
      <c r="C16" s="14">
        <v>46283</v>
      </c>
      <c r="D16" s="14">
        <v>46313</v>
      </c>
      <c r="E16" s="15">
        <v>2700</v>
      </c>
      <c r="F16" s="15">
        <v>0</v>
      </c>
      <c r="G16" s="16">
        <f>IF(E16="","",E16-F16)</f>
        <v>2700</v>
      </c>
      <c r="H16" s="17">
        <f>IF(OR(A16="",G16="",N(G16)&lt;=0),"",'Balance âgée'!$C$3-D16)</f>
        <v>-18</v>
      </c>
      <c r="I16" s="18" t="str">
        <f>IF(H16="","",IF(H16&lt;=0,"Non échu",IF(H16&lt;=30,"1 à 30 j",IF(H16&lt;=60,"31 à 60 j",IF(H16&lt;=90,"61 à 90 j","Plus de 90 j")))))</f>
        <v>Non échu</v>
      </c>
    </row>
    <row r="17" spans="1:9" x14ac:dyDescent="0.25">
      <c r="A17" s="6" t="s">
        <v>48</v>
      </c>
      <c r="B17" s="13" t="s">
        <v>50</v>
      </c>
      <c r="C17" s="14">
        <v>46254</v>
      </c>
      <c r="D17" s="14">
        <v>46284</v>
      </c>
      <c r="E17" s="15">
        <v>295.35</v>
      </c>
      <c r="F17" s="15">
        <v>0</v>
      </c>
      <c r="G17" s="16">
        <f>IF(E17="","",E17-F17)</f>
        <v>295.35</v>
      </c>
      <c r="H17" s="17">
        <f>IF(OR(A17="",G17="",N(G17)&lt;=0),"",'Balance âgée'!$C$3-D17)</f>
        <v>11</v>
      </c>
      <c r="I17" s="18" t="str">
        <f>IF(H17="","",IF(H17&lt;=0,"Non échu",IF(H17&lt;=30,"1 à 30 j",IF(H17&lt;=60,"31 à 60 j",IF(H17&lt;=90,"61 à 90 j","Plus de 90 j")))))</f>
        <v>1 à 30 j</v>
      </c>
    </row>
    <row r="18" spans="1:9" x14ac:dyDescent="0.25">
      <c r="A18" s="6" t="s">
        <v>48</v>
      </c>
      <c r="B18" s="13" t="s">
        <v>51</v>
      </c>
      <c r="C18" s="14">
        <v>46203</v>
      </c>
      <c r="D18" s="14">
        <v>46233</v>
      </c>
      <c r="E18" s="15">
        <v>5100</v>
      </c>
      <c r="F18" s="15">
        <v>1100</v>
      </c>
      <c r="G18" s="16">
        <f>IF(E18="","",E18-F18)</f>
        <v>4000</v>
      </c>
      <c r="H18" s="17">
        <f>IF(OR(A18="",G18="",N(G18)&lt;=0),"",'Balance âgée'!$C$3-D18)</f>
        <v>62</v>
      </c>
      <c r="I18" s="18" t="str">
        <f>IF(H18="","",IF(H18&lt;=0,"Non échu",IF(H18&lt;=30,"1 à 30 j",IF(H18&lt;=60,"31 à 60 j",IF(H18&lt;=90,"61 à 90 j","Plus de 90 j")))))</f>
        <v>61 à 90 j</v>
      </c>
    </row>
    <row r="19" spans="1:9" x14ac:dyDescent="0.25">
      <c r="A19" s="6"/>
      <c r="B19" s="13"/>
      <c r="C19" s="14"/>
      <c r="D19" s="14"/>
      <c r="E19" s="15"/>
      <c r="F19" s="15"/>
      <c r="G19" s="16" t="str">
        <f>IF(E19="","",E19-F19)</f>
        <v/>
      </c>
      <c r="H19" s="17" t="str">
        <f>IF(OR(A19="",G19="",N(G19)&lt;=0),"",'Balance âgée'!$C$3-D19)</f>
        <v/>
      </c>
      <c r="I19" s="18" t="str">
        <f>IF(H19="","",IF(H19&lt;=0,"Non échu",IF(H19&lt;=30,"1 à 30 j",IF(H19&lt;=60,"31 à 60 j",IF(H19&lt;=90,"61 à 90 j","Plus de 90 j")))))</f>
        <v/>
      </c>
    </row>
    <row r="20" spans="1:9" x14ac:dyDescent="0.25">
      <c r="A20" s="6"/>
      <c r="B20" s="13"/>
      <c r="C20" s="14"/>
      <c r="D20" s="14"/>
      <c r="E20" s="15"/>
      <c r="F20" s="15"/>
      <c r="G20" s="16" t="str">
        <f>IF(E20="","",E20-F20)</f>
        <v/>
      </c>
      <c r="H20" s="17" t="str">
        <f>IF(OR(A20="",G20="",N(G20)&lt;=0),"",'Balance âgée'!$C$3-D20)</f>
        <v/>
      </c>
      <c r="I20" s="18" t="str">
        <f>IF(H20="","",IF(H20&lt;=0,"Non échu",IF(H20&lt;=30,"1 à 30 j",IF(H20&lt;=60,"31 à 60 j",IF(H20&lt;=90,"61 à 90 j","Plus de 90 j")))))</f>
        <v/>
      </c>
    </row>
    <row r="21" spans="1:9" x14ac:dyDescent="0.25">
      <c r="A21" s="6"/>
      <c r="B21" s="13"/>
      <c r="C21" s="14"/>
      <c r="D21" s="14"/>
      <c r="E21" s="15"/>
      <c r="F21" s="15"/>
      <c r="G21" s="16" t="str">
        <f>IF(E21="","",E21-F21)</f>
        <v/>
      </c>
      <c r="H21" s="17" t="str">
        <f>IF(OR(A21="",G21="",N(G21)&lt;=0),"",'Balance âgée'!$C$3-D21)</f>
        <v/>
      </c>
      <c r="I21" s="18" t="str">
        <f>IF(H21="","",IF(H21&lt;=0,"Non échu",IF(H21&lt;=30,"1 à 30 j",IF(H21&lt;=60,"31 à 60 j",IF(H21&lt;=90,"61 à 90 j","Plus de 90 j")))))</f>
        <v/>
      </c>
    </row>
    <row r="22" spans="1:9" x14ac:dyDescent="0.25">
      <c r="A22" s="6"/>
      <c r="B22" s="13"/>
      <c r="C22" s="14"/>
      <c r="D22" s="14"/>
      <c r="E22" s="15"/>
      <c r="F22" s="15"/>
      <c r="G22" s="16" t="str">
        <f>IF(E22="","",E22-F22)</f>
        <v/>
      </c>
      <c r="H22" s="17" t="str">
        <f>IF(OR(A22="",G22="",N(G22)&lt;=0),"",'Balance âgée'!$C$3-D22)</f>
        <v/>
      </c>
      <c r="I22" s="18" t="str">
        <f>IF(H22="","",IF(H22&lt;=0,"Non échu",IF(H22&lt;=30,"1 à 30 j",IF(H22&lt;=60,"31 à 60 j",IF(H22&lt;=90,"61 à 90 j","Plus de 90 j")))))</f>
        <v/>
      </c>
    </row>
    <row r="23" spans="1:9" x14ac:dyDescent="0.25">
      <c r="A23" s="6"/>
      <c r="B23" s="13"/>
      <c r="C23" s="14"/>
      <c r="D23" s="14"/>
      <c r="E23" s="15"/>
      <c r="F23" s="15"/>
      <c r="G23" s="16" t="str">
        <f>IF(E23="","",E23-F23)</f>
        <v/>
      </c>
      <c r="H23" s="17" t="str">
        <f>IF(OR(A23="",G23="",N(G23)&lt;=0),"",'Balance âgée'!$C$3-D23)</f>
        <v/>
      </c>
      <c r="I23" s="18" t="str">
        <f>IF(H23="","",IF(H23&lt;=0,"Non échu",IF(H23&lt;=30,"1 à 30 j",IF(H23&lt;=60,"31 à 60 j",IF(H23&lt;=90,"61 à 90 j","Plus de 90 j")))))</f>
        <v/>
      </c>
    </row>
    <row r="24" spans="1:9" x14ac:dyDescent="0.25">
      <c r="A24" s="6"/>
      <c r="B24" s="13"/>
      <c r="C24" s="14"/>
      <c r="D24" s="14"/>
      <c r="E24" s="15"/>
      <c r="F24" s="15"/>
      <c r="G24" s="16" t="str">
        <f>IF(E24="","",E24-F24)</f>
        <v/>
      </c>
      <c r="H24" s="17" t="str">
        <f>IF(OR(A24="",G24="",N(G24)&lt;=0),"",'Balance âgée'!$C$3-D24)</f>
        <v/>
      </c>
      <c r="I24" s="18" t="str">
        <f>IF(H24="","",IF(H24&lt;=0,"Non échu",IF(H24&lt;=30,"1 à 30 j",IF(H24&lt;=60,"31 à 60 j",IF(H24&lt;=90,"61 à 90 j","Plus de 90 j")))))</f>
        <v/>
      </c>
    </row>
    <row r="25" spans="1:9" x14ac:dyDescent="0.25">
      <c r="A25" s="6"/>
      <c r="B25" s="13"/>
      <c r="C25" s="14"/>
      <c r="D25" s="14"/>
      <c r="E25" s="15"/>
      <c r="F25" s="15"/>
      <c r="G25" s="16" t="str">
        <f>IF(E25="","",E25-F25)</f>
        <v/>
      </c>
      <c r="H25" s="17" t="str">
        <f>IF(OR(A25="",G25="",N(G25)&lt;=0),"",'Balance âgée'!$C$3-D25)</f>
        <v/>
      </c>
      <c r="I25" s="18" t="str">
        <f>IF(H25="","",IF(H25&lt;=0,"Non échu",IF(H25&lt;=30,"1 à 30 j",IF(H25&lt;=60,"31 à 60 j",IF(H25&lt;=90,"61 à 90 j","Plus de 90 j")))))</f>
        <v/>
      </c>
    </row>
    <row r="26" spans="1:9" x14ac:dyDescent="0.25">
      <c r="A26" s="6"/>
      <c r="B26" s="13"/>
      <c r="C26" s="14"/>
      <c r="D26" s="14"/>
      <c r="E26" s="15"/>
      <c r="F26" s="15"/>
      <c r="G26" s="16" t="str">
        <f>IF(E26="","",E26-F26)</f>
        <v/>
      </c>
      <c r="H26" s="17" t="str">
        <f>IF(OR(A26="",G26="",N(G26)&lt;=0),"",'Balance âgée'!$C$3-D26)</f>
        <v/>
      </c>
      <c r="I26" s="18" t="str">
        <f>IF(H26="","",IF(H26&lt;=0,"Non échu",IF(H26&lt;=30,"1 à 30 j",IF(H26&lt;=60,"31 à 60 j",IF(H26&lt;=90,"61 à 90 j","Plus de 90 j")))))</f>
        <v/>
      </c>
    </row>
    <row r="27" spans="1:9" x14ac:dyDescent="0.25">
      <c r="A27" s="6"/>
      <c r="B27" s="13"/>
      <c r="C27" s="14"/>
      <c r="D27" s="14"/>
      <c r="E27" s="15"/>
      <c r="F27" s="15"/>
      <c r="G27" s="16" t="str">
        <f>IF(E27="","",E27-F27)</f>
        <v/>
      </c>
      <c r="H27" s="17" t="str">
        <f>IF(OR(A27="",G27="",N(G27)&lt;=0),"",'Balance âgée'!$C$3-D27)</f>
        <v/>
      </c>
      <c r="I27" s="18" t="str">
        <f>IF(H27="","",IF(H27&lt;=0,"Non échu",IF(H27&lt;=30,"1 à 30 j",IF(H27&lt;=60,"31 à 60 j",IF(H27&lt;=90,"61 à 90 j","Plus de 90 j")))))</f>
        <v/>
      </c>
    </row>
    <row r="28" spans="1:9" x14ac:dyDescent="0.25">
      <c r="A28" s="6"/>
      <c r="B28" s="13"/>
      <c r="C28" s="14"/>
      <c r="D28" s="14"/>
      <c r="E28" s="15"/>
      <c r="F28" s="15"/>
      <c r="G28" s="16" t="str">
        <f>IF(E28="","",E28-F28)</f>
        <v/>
      </c>
      <c r="H28" s="17" t="str">
        <f>IF(OR(A28="",G28="",N(G28)&lt;=0),"",'Balance âgée'!$C$3-D28)</f>
        <v/>
      </c>
      <c r="I28" s="18" t="str">
        <f>IF(H28="","",IF(H28&lt;=0,"Non échu",IF(H28&lt;=30,"1 à 30 j",IF(H28&lt;=60,"31 à 60 j",IF(H28&lt;=90,"61 à 90 j","Plus de 90 j")))))</f>
        <v/>
      </c>
    </row>
    <row r="29" spans="1:9" x14ac:dyDescent="0.25">
      <c r="A29" s="6"/>
      <c r="B29" s="13"/>
      <c r="C29" s="14"/>
      <c r="D29" s="14"/>
      <c r="E29" s="15"/>
      <c r="F29" s="15"/>
      <c r="G29" s="16" t="str">
        <f>IF(E29="","",E29-F29)</f>
        <v/>
      </c>
      <c r="H29" s="17" t="str">
        <f>IF(OR(A29="",G29="",N(G29)&lt;=0),"",'Balance âgée'!$C$3-D29)</f>
        <v/>
      </c>
      <c r="I29" s="18" t="str">
        <f>IF(H29="","",IF(H29&lt;=0,"Non échu",IF(H29&lt;=30,"1 à 30 j",IF(H29&lt;=60,"31 à 60 j",IF(H29&lt;=90,"61 à 90 j","Plus de 90 j")))))</f>
        <v/>
      </c>
    </row>
    <row r="30" spans="1:9" x14ac:dyDescent="0.25">
      <c r="A30" s="6"/>
      <c r="B30" s="13"/>
      <c r="C30" s="14"/>
      <c r="D30" s="14"/>
      <c r="E30" s="15"/>
      <c r="F30" s="15"/>
      <c r="G30" s="16" t="str">
        <f>IF(E30="","",E30-F30)</f>
        <v/>
      </c>
      <c r="H30" s="17" t="str">
        <f>IF(OR(A30="",G30="",N(G30)&lt;=0),"",'Balance âgée'!$C$3-D30)</f>
        <v/>
      </c>
      <c r="I30" s="18" t="str">
        <f>IF(H30="","",IF(H30&lt;=0,"Non échu",IF(H30&lt;=30,"1 à 30 j",IF(H30&lt;=60,"31 à 60 j",IF(H30&lt;=90,"61 à 90 j","Plus de 90 j")))))</f>
        <v/>
      </c>
    </row>
    <row r="31" spans="1:9" x14ac:dyDescent="0.25">
      <c r="A31" s="6"/>
      <c r="B31" s="13"/>
      <c r="C31" s="14"/>
      <c r="D31" s="14"/>
      <c r="E31" s="15"/>
      <c r="F31" s="15"/>
      <c r="G31" s="16" t="str">
        <f>IF(E31="","",E31-F31)</f>
        <v/>
      </c>
      <c r="H31" s="17" t="str">
        <f>IF(OR(A31="",G31="",N(G31)&lt;=0),"",'Balance âgée'!$C$3-D31)</f>
        <v/>
      </c>
      <c r="I31" s="18" t="str">
        <f>IF(H31="","",IF(H31&lt;=0,"Non échu",IF(H31&lt;=30,"1 à 30 j",IF(H31&lt;=60,"31 à 60 j",IF(H31&lt;=90,"61 à 90 j","Plus de 90 j")))))</f>
        <v/>
      </c>
    </row>
    <row r="32" spans="1:9" x14ac:dyDescent="0.25">
      <c r="A32" s="6"/>
      <c r="B32" s="13"/>
      <c r="C32" s="14"/>
      <c r="D32" s="14"/>
      <c r="E32" s="15"/>
      <c r="F32" s="15"/>
      <c r="G32" s="16" t="str">
        <f>IF(E32="","",E32-F32)</f>
        <v/>
      </c>
      <c r="H32" s="17" t="str">
        <f>IF(OR(A32="",G32="",N(G32)&lt;=0),"",'Balance âgée'!$C$3-D32)</f>
        <v/>
      </c>
      <c r="I32" s="18" t="str">
        <f>IF(H32="","",IF(H32&lt;=0,"Non échu",IF(H32&lt;=30,"1 à 30 j",IF(H32&lt;=60,"31 à 60 j",IF(H32&lt;=90,"61 à 90 j","Plus de 90 j")))))</f>
        <v/>
      </c>
    </row>
    <row r="33" spans="1:9" x14ac:dyDescent="0.25">
      <c r="A33" s="6"/>
      <c r="B33" s="13"/>
      <c r="C33" s="14"/>
      <c r="D33" s="14"/>
      <c r="E33" s="15"/>
      <c r="F33" s="15"/>
      <c r="G33" s="16" t="str">
        <f>IF(E33="","",E33-F33)</f>
        <v/>
      </c>
      <c r="H33" s="17" t="str">
        <f>IF(OR(A33="",G33="",N(G33)&lt;=0),"",'Balance âgée'!$C$3-D33)</f>
        <v/>
      </c>
      <c r="I33" s="18" t="str">
        <f>IF(H33="","",IF(H33&lt;=0,"Non échu",IF(H33&lt;=30,"1 à 30 j",IF(H33&lt;=60,"31 à 60 j",IF(H33&lt;=90,"61 à 90 j","Plus de 90 j")))))</f>
        <v/>
      </c>
    </row>
    <row r="34" spans="1:9" x14ac:dyDescent="0.25">
      <c r="A34" s="6"/>
      <c r="B34" s="13"/>
      <c r="C34" s="14"/>
      <c r="D34" s="14"/>
      <c r="E34" s="15"/>
      <c r="F34" s="15"/>
      <c r="G34" s="16" t="str">
        <f>IF(E34="","",E34-F34)</f>
        <v/>
      </c>
      <c r="H34" s="17" t="str">
        <f>IF(OR(A34="",G34="",N(G34)&lt;=0),"",'Balance âgée'!$C$3-D34)</f>
        <v/>
      </c>
      <c r="I34" s="18" t="str">
        <f>IF(H34="","",IF(H34&lt;=0,"Non échu",IF(H34&lt;=30,"1 à 30 j",IF(H34&lt;=60,"31 à 60 j",IF(H34&lt;=90,"61 à 90 j","Plus de 90 j")))))</f>
        <v/>
      </c>
    </row>
    <row r="35" spans="1:9" x14ac:dyDescent="0.25">
      <c r="A35" s="6"/>
      <c r="B35" s="13"/>
      <c r="C35" s="14"/>
      <c r="D35" s="14"/>
      <c r="E35" s="15"/>
      <c r="F35" s="15"/>
      <c r="G35" s="16" t="str">
        <f>IF(E35="","",E35-F35)</f>
        <v/>
      </c>
      <c r="H35" s="17" t="str">
        <f>IF(OR(A35="",G35="",N(G35)&lt;=0),"",'Balance âgée'!$C$3-D35)</f>
        <v/>
      </c>
      <c r="I35" s="18" t="str">
        <f>IF(H35="","",IF(H35&lt;=0,"Non échu",IF(H35&lt;=30,"1 à 30 j",IF(H35&lt;=60,"31 à 60 j",IF(H35&lt;=90,"61 à 90 j","Plus de 90 j")))))</f>
        <v/>
      </c>
    </row>
    <row r="36" spans="1:9" x14ac:dyDescent="0.25">
      <c r="A36" s="6"/>
      <c r="B36" s="13"/>
      <c r="C36" s="14"/>
      <c r="D36" s="14"/>
      <c r="E36" s="15"/>
      <c r="F36" s="15"/>
      <c r="G36" s="16" t="str">
        <f>IF(E36="","",E36-F36)</f>
        <v/>
      </c>
      <c r="H36" s="17" t="str">
        <f>IF(OR(A36="",G36="",N(G36)&lt;=0),"",'Balance âgée'!$C$3-D36)</f>
        <v/>
      </c>
      <c r="I36" s="18" t="str">
        <f>IF(H36="","",IF(H36&lt;=0,"Non échu",IF(H36&lt;=30,"1 à 30 j",IF(H36&lt;=60,"31 à 60 j",IF(H36&lt;=90,"61 à 90 j","Plus de 90 j")))))</f>
        <v/>
      </c>
    </row>
    <row r="37" spans="1:9" x14ac:dyDescent="0.25">
      <c r="A37" s="6"/>
      <c r="B37" s="13"/>
      <c r="C37" s="14"/>
      <c r="D37" s="14"/>
      <c r="E37" s="15"/>
      <c r="F37" s="15"/>
      <c r="G37" s="16" t="str">
        <f>IF(E37="","",E37-F37)</f>
        <v/>
      </c>
      <c r="H37" s="17" t="str">
        <f>IF(OR(A37="",G37="",N(G37)&lt;=0),"",'Balance âgée'!$C$3-D37)</f>
        <v/>
      </c>
      <c r="I37" s="18" t="str">
        <f>IF(H37="","",IF(H37&lt;=0,"Non échu",IF(H37&lt;=30,"1 à 30 j",IF(H37&lt;=60,"31 à 60 j",IF(H37&lt;=90,"61 à 90 j","Plus de 90 j")))))</f>
        <v/>
      </c>
    </row>
    <row r="38" spans="1:9" x14ac:dyDescent="0.25">
      <c r="A38" s="6"/>
      <c r="B38" s="13"/>
      <c r="C38" s="14"/>
      <c r="D38" s="14"/>
      <c r="E38" s="15"/>
      <c r="F38" s="15"/>
      <c r="G38" s="16" t="str">
        <f>IF(E38="","",E38-F38)</f>
        <v/>
      </c>
      <c r="H38" s="17" t="str">
        <f>IF(OR(A38="",G38="",N(G38)&lt;=0),"",'Balance âgée'!$C$3-D38)</f>
        <v/>
      </c>
      <c r="I38" s="18" t="str">
        <f>IF(H38="","",IF(H38&lt;=0,"Non échu",IF(H38&lt;=30,"1 à 30 j",IF(H38&lt;=60,"31 à 60 j",IF(H38&lt;=90,"61 à 90 j","Plus de 90 j")))))</f>
        <v/>
      </c>
    </row>
    <row r="39" spans="1:9" x14ac:dyDescent="0.25">
      <c r="A39" s="6"/>
      <c r="B39" s="13"/>
      <c r="C39" s="14"/>
      <c r="D39" s="14"/>
      <c r="E39" s="15"/>
      <c r="F39" s="15"/>
      <c r="G39" s="16" t="str">
        <f>IF(E39="","",E39-F39)</f>
        <v/>
      </c>
      <c r="H39" s="17" t="str">
        <f>IF(OR(A39="",G39="",N(G39)&lt;=0),"",'Balance âgée'!$C$3-D39)</f>
        <v/>
      </c>
      <c r="I39" s="18" t="str">
        <f>IF(H39="","",IF(H39&lt;=0,"Non échu",IF(H39&lt;=30,"1 à 30 j",IF(H39&lt;=60,"31 à 60 j",IF(H39&lt;=90,"61 à 90 j","Plus de 90 j")))))</f>
        <v/>
      </c>
    </row>
    <row r="40" spans="1:9" x14ac:dyDescent="0.25">
      <c r="A40" s="6"/>
      <c r="B40" s="13"/>
      <c r="C40" s="14"/>
      <c r="D40" s="14"/>
      <c r="E40" s="15"/>
      <c r="F40" s="15"/>
      <c r="G40" s="16" t="str">
        <f>IF(E40="","",E40-F40)</f>
        <v/>
      </c>
      <c r="H40" s="17" t="str">
        <f>IF(OR(A40="",G40="",N(G40)&lt;=0),"",'Balance âgée'!$C$3-D40)</f>
        <v/>
      </c>
      <c r="I40" s="18" t="str">
        <f>IF(H40="","",IF(H40&lt;=0,"Non échu",IF(H40&lt;=30,"1 à 30 j",IF(H40&lt;=60,"31 à 60 j",IF(H40&lt;=90,"61 à 90 j","Plus de 90 j")))))</f>
        <v/>
      </c>
    </row>
    <row r="41" spans="1:9" x14ac:dyDescent="0.25">
      <c r="A41" s="6"/>
      <c r="B41" s="13"/>
      <c r="C41" s="14"/>
      <c r="D41" s="14"/>
      <c r="E41" s="15"/>
      <c r="F41" s="15"/>
      <c r="G41" s="16" t="str">
        <f>IF(E41="","",E41-F41)</f>
        <v/>
      </c>
      <c r="H41" s="17" t="str">
        <f>IF(OR(A41="",G41="",N(G41)&lt;=0),"",'Balance âgée'!$C$3-D41)</f>
        <v/>
      </c>
      <c r="I41" s="18" t="str">
        <f>IF(H41="","",IF(H41&lt;=0,"Non échu",IF(H41&lt;=30,"1 à 30 j",IF(H41&lt;=60,"31 à 60 j",IF(H41&lt;=90,"61 à 90 j","Plus de 90 j")))))</f>
        <v/>
      </c>
    </row>
    <row r="42" spans="1:9" x14ac:dyDescent="0.25">
      <c r="A42" s="6"/>
      <c r="B42" s="13"/>
      <c r="C42" s="14"/>
      <c r="D42" s="14"/>
      <c r="E42" s="15"/>
      <c r="F42" s="15"/>
      <c r="G42" s="16" t="str">
        <f>IF(E42="","",E42-F42)</f>
        <v/>
      </c>
      <c r="H42" s="17" t="str">
        <f>IF(OR(A42="",G42="",N(G42)&lt;=0),"",'Balance âgée'!$C$3-D42)</f>
        <v/>
      </c>
      <c r="I42" s="18" t="str">
        <f>IF(H42="","",IF(H42&lt;=0,"Non échu",IF(H42&lt;=30,"1 à 30 j",IF(H42&lt;=60,"31 à 60 j",IF(H42&lt;=90,"61 à 90 j","Plus de 90 j")))))</f>
        <v/>
      </c>
    </row>
    <row r="43" spans="1:9" x14ac:dyDescent="0.25">
      <c r="A43" s="6"/>
      <c r="B43" s="13"/>
      <c r="C43" s="14"/>
      <c r="D43" s="14"/>
      <c r="E43" s="15"/>
      <c r="F43" s="15"/>
      <c r="G43" s="16" t="str">
        <f>IF(E43="","",E43-F43)</f>
        <v/>
      </c>
      <c r="H43" s="17" t="str">
        <f>IF(OR(A43="",G43="",N(G43)&lt;=0),"",'Balance âgée'!$C$3-D43)</f>
        <v/>
      </c>
      <c r="I43" s="18" t="str">
        <f>IF(H43="","",IF(H43&lt;=0,"Non échu",IF(H43&lt;=30,"1 à 30 j",IF(H43&lt;=60,"31 à 60 j",IF(H43&lt;=90,"61 à 90 j","Plus de 90 j")))))</f>
        <v/>
      </c>
    </row>
    <row r="44" spans="1:9" x14ac:dyDescent="0.25">
      <c r="A44" s="6"/>
      <c r="B44" s="13"/>
      <c r="C44" s="14"/>
      <c r="D44" s="14"/>
      <c r="E44" s="15"/>
      <c r="F44" s="15"/>
      <c r="G44" s="16" t="str">
        <f>IF(E44="","",E44-F44)</f>
        <v/>
      </c>
      <c r="H44" s="17" t="str">
        <f>IF(OR(A44="",G44="",N(G44)&lt;=0),"",'Balance âgée'!$C$3-D44)</f>
        <v/>
      </c>
      <c r="I44" s="18" t="str">
        <f>IF(H44="","",IF(H44&lt;=0,"Non échu",IF(H44&lt;=30,"1 à 30 j",IF(H44&lt;=60,"31 à 60 j",IF(H44&lt;=90,"61 à 90 j","Plus de 90 j")))))</f>
        <v/>
      </c>
    </row>
    <row r="45" spans="1:9" x14ac:dyDescent="0.25">
      <c r="A45" s="6"/>
      <c r="B45" s="13"/>
      <c r="C45" s="14"/>
      <c r="D45" s="14"/>
      <c r="E45" s="15"/>
      <c r="F45" s="15"/>
      <c r="G45" s="16" t="str">
        <f>IF(E45="","",E45-F45)</f>
        <v/>
      </c>
      <c r="H45" s="17" t="str">
        <f>IF(OR(A45="",G45="",N(G45)&lt;=0),"",'Balance âgée'!$C$3-D45)</f>
        <v/>
      </c>
      <c r="I45" s="18" t="str">
        <f>IF(H45="","",IF(H45&lt;=0,"Non échu",IF(H45&lt;=30,"1 à 30 j",IF(H45&lt;=60,"31 à 60 j",IF(H45&lt;=90,"61 à 90 j","Plus de 90 j")))))</f>
        <v/>
      </c>
    </row>
    <row r="46" spans="1:9" x14ac:dyDescent="0.25">
      <c r="A46" s="6"/>
      <c r="B46" s="13"/>
      <c r="C46" s="14"/>
      <c r="D46" s="14"/>
      <c r="E46" s="15"/>
      <c r="F46" s="15"/>
      <c r="G46" s="16" t="str">
        <f>IF(E46="","",E46-F46)</f>
        <v/>
      </c>
      <c r="H46" s="17" t="str">
        <f>IF(OR(A46="",G46="",N(G46)&lt;=0),"",'Balance âgée'!$C$3-D46)</f>
        <v/>
      </c>
      <c r="I46" s="18" t="str">
        <f>IF(H46="","",IF(H46&lt;=0,"Non échu",IF(H46&lt;=30,"1 à 30 j",IF(H46&lt;=60,"31 à 60 j",IF(H46&lt;=90,"61 à 90 j","Plus de 90 j")))))</f>
        <v/>
      </c>
    </row>
    <row r="47" spans="1:9" x14ac:dyDescent="0.25">
      <c r="A47" s="6"/>
      <c r="B47" s="13"/>
      <c r="C47" s="14"/>
      <c r="D47" s="14"/>
      <c r="E47" s="15"/>
      <c r="F47" s="15"/>
      <c r="G47" s="16" t="str">
        <f>IF(E47="","",E47-F47)</f>
        <v/>
      </c>
      <c r="H47" s="17" t="str">
        <f>IF(OR(A47="",G47="",N(G47)&lt;=0),"",'Balance âgée'!$C$3-D47)</f>
        <v/>
      </c>
      <c r="I47" s="18" t="str">
        <f>IF(H47="","",IF(H47&lt;=0,"Non échu",IF(H47&lt;=30,"1 à 30 j",IF(H47&lt;=60,"31 à 60 j",IF(H47&lt;=90,"61 à 90 j","Plus de 90 j")))))</f>
        <v/>
      </c>
    </row>
    <row r="48" spans="1:9" x14ac:dyDescent="0.25">
      <c r="A48" s="6"/>
      <c r="B48" s="13"/>
      <c r="C48" s="14"/>
      <c r="D48" s="14"/>
      <c r="E48" s="15"/>
      <c r="F48" s="15"/>
      <c r="G48" s="16" t="str">
        <f>IF(E48="","",E48-F48)</f>
        <v/>
      </c>
      <c r="H48" s="17" t="str">
        <f>IF(OR(A48="",G48="",N(G48)&lt;=0),"",'Balance âgée'!$C$3-D48)</f>
        <v/>
      </c>
      <c r="I48" s="18" t="str">
        <f>IF(H48="","",IF(H48&lt;=0,"Non échu",IF(H48&lt;=30,"1 à 30 j",IF(H48&lt;=60,"31 à 60 j",IF(H48&lt;=90,"61 à 90 j","Plus de 90 j")))))</f>
        <v/>
      </c>
    </row>
    <row r="49" spans="1:9" x14ac:dyDescent="0.25">
      <c r="A49" s="6"/>
      <c r="B49" s="13"/>
      <c r="C49" s="14"/>
      <c r="D49" s="14"/>
      <c r="E49" s="15"/>
      <c r="F49" s="15"/>
      <c r="G49" s="16" t="str">
        <f>IF(E49="","",E49-F49)</f>
        <v/>
      </c>
      <c r="H49" s="17" t="str">
        <f>IF(OR(A49="",G49="",N(G49)&lt;=0),"",'Balance âgée'!$C$3-D49)</f>
        <v/>
      </c>
      <c r="I49" s="18" t="str">
        <f>IF(H49="","",IF(H49&lt;=0,"Non échu",IF(H49&lt;=30,"1 à 30 j",IF(H49&lt;=60,"31 à 60 j",IF(H49&lt;=90,"61 à 90 j","Plus de 90 j")))))</f>
        <v/>
      </c>
    </row>
    <row r="50" spans="1:9" x14ac:dyDescent="0.25">
      <c r="A50" s="6"/>
      <c r="B50" s="13"/>
      <c r="C50" s="14"/>
      <c r="D50" s="14"/>
      <c r="E50" s="15"/>
      <c r="F50" s="15"/>
      <c r="G50" s="16" t="str">
        <f>IF(E50="","",E50-F50)</f>
        <v/>
      </c>
      <c r="H50" s="17" t="str">
        <f>IF(OR(A50="",G50="",N(G50)&lt;=0),"",'Balance âgée'!$C$3-D50)</f>
        <v/>
      </c>
      <c r="I50" s="18" t="str">
        <f>IF(H50="","",IF(H50&lt;=0,"Non échu",IF(H50&lt;=30,"1 à 30 j",IF(H50&lt;=60,"31 à 60 j",IF(H50&lt;=90,"61 à 90 j","Plus de 90 j")))))</f>
        <v/>
      </c>
    </row>
    <row r="51" spans="1:9" x14ac:dyDescent="0.25">
      <c r="A51" s="6"/>
      <c r="B51" s="13"/>
      <c r="C51" s="14"/>
      <c r="D51" s="14"/>
      <c r="E51" s="15"/>
      <c r="F51" s="15"/>
      <c r="G51" s="16" t="str">
        <f>IF(E51="","",E51-F51)</f>
        <v/>
      </c>
      <c r="H51" s="17" t="str">
        <f>IF(OR(A51="",G51="",N(G51)&lt;=0),"",'Balance âgée'!$C$3-D51)</f>
        <v/>
      </c>
      <c r="I51" s="18" t="str">
        <f>IF(H51="","",IF(H51&lt;=0,"Non échu",IF(H51&lt;=30,"1 à 30 j",IF(H51&lt;=60,"31 à 60 j",IF(H51&lt;=90,"61 à 90 j","Plus de 90 j")))))</f>
        <v/>
      </c>
    </row>
    <row r="52" spans="1:9" x14ac:dyDescent="0.25">
      <c r="A52" s="6"/>
      <c r="B52" s="13"/>
      <c r="C52" s="14"/>
      <c r="D52" s="14"/>
      <c r="E52" s="15"/>
      <c r="F52" s="15"/>
      <c r="G52" s="16" t="str">
        <f>IF(E52="","",E52-F52)</f>
        <v/>
      </c>
      <c r="H52" s="17" t="str">
        <f>IF(OR(A52="",G52="",N(G52)&lt;=0),"",'Balance âgée'!$C$3-D52)</f>
        <v/>
      </c>
      <c r="I52" s="18" t="str">
        <f>IF(H52="","",IF(H52&lt;=0,"Non échu",IF(H52&lt;=30,"1 à 30 j",IF(H52&lt;=60,"31 à 60 j",IF(H52&lt;=90,"61 à 90 j","Plus de 90 j")))))</f>
        <v/>
      </c>
    </row>
    <row r="53" spans="1:9" x14ac:dyDescent="0.25">
      <c r="A53" s="6"/>
      <c r="B53" s="13"/>
      <c r="C53" s="14"/>
      <c r="D53" s="14"/>
      <c r="E53" s="15"/>
      <c r="F53" s="15"/>
      <c r="G53" s="16" t="str">
        <f>IF(E53="","",E53-F53)</f>
        <v/>
      </c>
      <c r="H53" s="17" t="str">
        <f>IF(OR(A53="",G53="",N(G53)&lt;=0),"",'Balance âgée'!$C$3-D53)</f>
        <v/>
      </c>
      <c r="I53" s="18" t="str">
        <f>IF(H53="","",IF(H53&lt;=0,"Non échu",IF(H53&lt;=30,"1 à 30 j",IF(H53&lt;=60,"31 à 60 j",IF(H53&lt;=90,"61 à 90 j","Plus de 90 j")))))</f>
        <v/>
      </c>
    </row>
    <row r="54" spans="1:9" x14ac:dyDescent="0.25">
      <c r="A54" s="6"/>
      <c r="B54" s="13"/>
      <c r="C54" s="14"/>
      <c r="D54" s="14"/>
      <c r="E54" s="15"/>
      <c r="F54" s="15"/>
      <c r="G54" s="16" t="str">
        <f>IF(E54="","",E54-F54)</f>
        <v/>
      </c>
      <c r="H54" s="17" t="str">
        <f>IF(OR(A54="",G54="",N(G54)&lt;=0),"",'Balance âgée'!$C$3-D54)</f>
        <v/>
      </c>
      <c r="I54" s="18" t="str">
        <f>IF(H54="","",IF(H54&lt;=0,"Non échu",IF(H54&lt;=30,"1 à 30 j",IF(H54&lt;=60,"31 à 60 j",IF(H54&lt;=90,"61 à 90 j","Plus de 90 j")))))</f>
        <v/>
      </c>
    </row>
    <row r="55" spans="1:9" x14ac:dyDescent="0.25">
      <c r="A55" s="6"/>
      <c r="B55" s="13"/>
      <c r="C55" s="14"/>
      <c r="D55" s="14"/>
      <c r="E55" s="15"/>
      <c r="F55" s="15"/>
      <c r="G55" s="16" t="str">
        <f>IF(E55="","",E55-F55)</f>
        <v/>
      </c>
      <c r="H55" s="17" t="str">
        <f>IF(OR(A55="",G55="",N(G55)&lt;=0),"",'Balance âgée'!$C$3-D55)</f>
        <v/>
      </c>
      <c r="I55" s="18" t="str">
        <f>IF(H55="","",IF(H55&lt;=0,"Non échu",IF(H55&lt;=30,"1 à 30 j",IF(H55&lt;=60,"31 à 60 j",IF(H55&lt;=90,"61 à 90 j","Plus de 90 j")))))</f>
        <v/>
      </c>
    </row>
    <row r="56" spans="1:9" x14ac:dyDescent="0.25">
      <c r="A56" s="6"/>
      <c r="B56" s="13"/>
      <c r="C56" s="14"/>
      <c r="D56" s="14"/>
      <c r="E56" s="15"/>
      <c r="F56" s="15"/>
      <c r="G56" s="16" t="str">
        <f>IF(E56="","",E56-F56)</f>
        <v/>
      </c>
      <c r="H56" s="17" t="str">
        <f>IF(OR(A56="",G56="",N(G56)&lt;=0),"",'Balance âgée'!$C$3-D56)</f>
        <v/>
      </c>
      <c r="I56" s="18" t="str">
        <f>IF(H56="","",IF(H56&lt;=0,"Non échu",IF(H56&lt;=30,"1 à 30 j",IF(H56&lt;=60,"31 à 60 j",IF(H56&lt;=90,"61 à 90 j","Plus de 90 j")))))</f>
        <v/>
      </c>
    </row>
    <row r="57" spans="1:9" x14ac:dyDescent="0.25">
      <c r="A57" s="6"/>
      <c r="B57" s="13"/>
      <c r="C57" s="14"/>
      <c r="D57" s="14"/>
      <c r="E57" s="15"/>
      <c r="F57" s="15"/>
      <c r="G57" s="16" t="str">
        <f>IF(E57="","",E57-F57)</f>
        <v/>
      </c>
      <c r="H57" s="17" t="str">
        <f>IF(OR(A57="",G57="",N(G57)&lt;=0),"",'Balance âgée'!$C$3-D57)</f>
        <v/>
      </c>
      <c r="I57" s="18" t="str">
        <f>IF(H57="","",IF(H57&lt;=0,"Non échu",IF(H57&lt;=30,"1 à 30 j",IF(H57&lt;=60,"31 à 60 j",IF(H57&lt;=90,"61 à 90 j","Plus de 90 j")))))</f>
        <v/>
      </c>
    </row>
    <row r="58" spans="1:9" x14ac:dyDescent="0.25">
      <c r="A58" s="6"/>
      <c r="B58" s="13"/>
      <c r="C58" s="14"/>
      <c r="D58" s="14"/>
      <c r="E58" s="15"/>
      <c r="F58" s="15"/>
      <c r="G58" s="16" t="str">
        <f>IF(E58="","",E58-F58)</f>
        <v/>
      </c>
      <c r="H58" s="17" t="str">
        <f>IF(OR(A58="",G58="",N(G58)&lt;=0),"",'Balance âgée'!$C$3-D58)</f>
        <v/>
      </c>
      <c r="I58" s="18" t="str">
        <f>IF(H58="","",IF(H58&lt;=0,"Non échu",IF(H58&lt;=30,"1 à 30 j",IF(H58&lt;=60,"31 à 60 j",IF(H58&lt;=90,"61 à 90 j","Plus de 90 j")))))</f>
        <v/>
      </c>
    </row>
    <row r="59" spans="1:9" x14ac:dyDescent="0.25">
      <c r="A59" s="6"/>
      <c r="B59" s="13"/>
      <c r="C59" s="14"/>
      <c r="D59" s="14"/>
      <c r="E59" s="15"/>
      <c r="F59" s="15"/>
      <c r="G59" s="16" t="str">
        <f>IF(E59="","",E59-F59)</f>
        <v/>
      </c>
      <c r="H59" s="17" t="str">
        <f>IF(OR(A59="",G59="",N(G59)&lt;=0),"",'Balance âgée'!$C$3-D59)</f>
        <v/>
      </c>
      <c r="I59" s="18" t="str">
        <f>IF(H59="","",IF(H59&lt;=0,"Non échu",IF(H59&lt;=30,"1 à 30 j",IF(H59&lt;=60,"31 à 60 j",IF(H59&lt;=90,"61 à 90 j","Plus de 90 j")))))</f>
        <v/>
      </c>
    </row>
    <row r="60" spans="1:9" x14ac:dyDescent="0.25">
      <c r="A60" s="6"/>
      <c r="B60" s="13"/>
      <c r="C60" s="14"/>
      <c r="D60" s="14"/>
      <c r="E60" s="15"/>
      <c r="F60" s="15"/>
      <c r="G60" s="16" t="str">
        <f>IF(E60="","",E60-F60)</f>
        <v/>
      </c>
      <c r="H60" s="17" t="str">
        <f>IF(OR(A60="",G60="",N(G60)&lt;=0),"",'Balance âgée'!$C$3-D60)</f>
        <v/>
      </c>
      <c r="I60" s="18" t="str">
        <f>IF(H60="","",IF(H60&lt;=0,"Non échu",IF(H60&lt;=30,"1 à 30 j",IF(H60&lt;=60,"31 à 60 j",IF(H60&lt;=90,"61 à 90 j","Plus de 90 j")))))</f>
        <v/>
      </c>
    </row>
    <row r="61" spans="1:9" x14ac:dyDescent="0.25">
      <c r="A61" s="6"/>
      <c r="B61" s="13"/>
      <c r="C61" s="14"/>
      <c r="D61" s="14"/>
      <c r="E61" s="15"/>
      <c r="F61" s="15"/>
      <c r="G61" s="16" t="str">
        <f>IF(E61="","",E61-F61)</f>
        <v/>
      </c>
      <c r="H61" s="17" t="str">
        <f>IF(OR(A61="",G61="",N(G61)&lt;=0),"",'Balance âgée'!$C$3-D61)</f>
        <v/>
      </c>
      <c r="I61" s="18" t="str">
        <f>IF(H61="","",IF(H61&lt;=0,"Non échu",IF(H61&lt;=30,"1 à 30 j",IF(H61&lt;=60,"31 à 60 j",IF(H61&lt;=90,"61 à 90 j","Plus de 90 j")))))</f>
        <v/>
      </c>
    </row>
    <row r="62" spans="1:9" x14ac:dyDescent="0.25">
      <c r="A62" s="6"/>
      <c r="B62" s="13"/>
      <c r="C62" s="14"/>
      <c r="D62" s="14"/>
      <c r="E62" s="15"/>
      <c r="F62" s="15"/>
      <c r="G62" s="16" t="str">
        <f>IF(E62="","",E62-F62)</f>
        <v/>
      </c>
      <c r="H62" s="17" t="str">
        <f>IF(OR(A62="",G62="",N(G62)&lt;=0),"",'Balance âgée'!$C$3-D62)</f>
        <v/>
      </c>
      <c r="I62" s="18" t="str">
        <f>IF(H62="","",IF(H62&lt;=0,"Non échu",IF(H62&lt;=30,"1 à 30 j",IF(H62&lt;=60,"31 à 60 j",IF(H62&lt;=90,"61 à 90 j","Plus de 90 j")))))</f>
        <v/>
      </c>
    </row>
    <row r="63" spans="1:9" x14ac:dyDescent="0.25">
      <c r="A63" s="6"/>
      <c r="B63" s="13"/>
      <c r="C63" s="14"/>
      <c r="D63" s="14"/>
      <c r="E63" s="15"/>
      <c r="F63" s="15"/>
      <c r="G63" s="16" t="str">
        <f>IF(E63="","",E63-F63)</f>
        <v/>
      </c>
      <c r="H63" s="17" t="str">
        <f>IF(OR(A63="",G63="",N(G63)&lt;=0),"",'Balance âgée'!$C$3-D63)</f>
        <v/>
      </c>
      <c r="I63" s="18" t="str">
        <f>IF(H63="","",IF(H63&lt;=0,"Non échu",IF(H63&lt;=30,"1 à 30 j",IF(H63&lt;=60,"31 à 60 j",IF(H63&lt;=90,"61 à 90 j","Plus de 90 j")))))</f>
        <v/>
      </c>
    </row>
    <row r="64" spans="1:9" x14ac:dyDescent="0.25">
      <c r="A64" s="6"/>
      <c r="B64" s="13"/>
      <c r="C64" s="14"/>
      <c r="D64" s="14"/>
      <c r="E64" s="15"/>
      <c r="F64" s="15"/>
      <c r="G64" s="16" t="str">
        <f>IF(E64="","",E64-F64)</f>
        <v/>
      </c>
      <c r="H64" s="17" t="str">
        <f>IF(OR(A64="",G64="",N(G64)&lt;=0),"",'Balance âgée'!$C$3-D64)</f>
        <v/>
      </c>
      <c r="I64" s="18" t="str">
        <f>IF(H64="","",IF(H64&lt;=0,"Non échu",IF(H64&lt;=30,"1 à 30 j",IF(H64&lt;=60,"31 à 60 j",IF(H64&lt;=90,"61 à 90 j","Plus de 90 j")))))</f>
        <v/>
      </c>
    </row>
    <row r="65" spans="1:9" x14ac:dyDescent="0.25">
      <c r="A65" s="6"/>
      <c r="B65" s="13"/>
      <c r="C65" s="14"/>
      <c r="D65" s="14"/>
      <c r="E65" s="15"/>
      <c r="F65" s="15"/>
      <c r="G65" s="16" t="str">
        <f>IF(E65="","",E65-F65)</f>
        <v/>
      </c>
      <c r="H65" s="17" t="str">
        <f>IF(OR(A65="",G65="",N(G65)&lt;=0),"",'Balance âgée'!$C$3-D65)</f>
        <v/>
      </c>
      <c r="I65" s="18" t="str">
        <f>IF(H65="","",IF(H65&lt;=0,"Non échu",IF(H65&lt;=30,"1 à 30 j",IF(H65&lt;=60,"31 à 60 j",IF(H65&lt;=90,"61 à 90 j","Plus de 90 j")))))</f>
        <v/>
      </c>
    </row>
    <row r="66" spans="1:9" x14ac:dyDescent="0.25">
      <c r="A66" s="6"/>
      <c r="B66" s="13"/>
      <c r="C66" s="14"/>
      <c r="D66" s="14"/>
      <c r="E66" s="15"/>
      <c r="F66" s="15"/>
      <c r="G66" s="16" t="str">
        <f>IF(E66="","",E66-F66)</f>
        <v/>
      </c>
      <c r="H66" s="17" t="str">
        <f>IF(OR(A66="",G66="",N(G66)&lt;=0),"",'Balance âgée'!$C$3-D66)</f>
        <v/>
      </c>
      <c r="I66" s="18" t="str">
        <f>IF(H66="","",IF(H66&lt;=0,"Non échu",IF(H66&lt;=30,"1 à 30 j",IF(H66&lt;=60,"31 à 60 j",IF(H66&lt;=90,"61 à 90 j","Plus de 90 j")))))</f>
        <v/>
      </c>
    </row>
    <row r="67" spans="1:9" x14ac:dyDescent="0.25">
      <c r="A67" s="6"/>
      <c r="B67" s="13"/>
      <c r="C67" s="14"/>
      <c r="D67" s="14"/>
      <c r="E67" s="15"/>
      <c r="F67" s="15"/>
      <c r="G67" s="16" t="str">
        <f>IF(E67="","",E67-F67)</f>
        <v/>
      </c>
      <c r="H67" s="17" t="str">
        <f>IF(OR(A67="",G67="",N(G67)&lt;=0),"",'Balance âgée'!$C$3-D67)</f>
        <v/>
      </c>
      <c r="I67" s="18" t="str">
        <f>IF(H67="","",IF(H67&lt;=0,"Non échu",IF(H67&lt;=30,"1 à 30 j",IF(H67&lt;=60,"31 à 60 j",IF(H67&lt;=90,"61 à 90 j","Plus de 90 j")))))</f>
        <v/>
      </c>
    </row>
    <row r="68" spans="1:9" x14ac:dyDescent="0.25">
      <c r="A68" s="6"/>
      <c r="B68" s="13"/>
      <c r="C68" s="14"/>
      <c r="D68" s="14"/>
      <c r="E68" s="15"/>
      <c r="F68" s="15"/>
      <c r="G68" s="16" t="str">
        <f>IF(E68="","",E68-F68)</f>
        <v/>
      </c>
      <c r="H68" s="17" t="str">
        <f>IF(OR(A68="",G68="",N(G68)&lt;=0),"",'Balance âgée'!$C$3-D68)</f>
        <v/>
      </c>
      <c r="I68" s="18" t="str">
        <f>IF(H68="","",IF(H68&lt;=0,"Non échu",IF(H68&lt;=30,"1 à 30 j",IF(H68&lt;=60,"31 à 60 j",IF(H68&lt;=90,"61 à 90 j","Plus de 90 j")))))</f>
        <v/>
      </c>
    </row>
    <row r="69" spans="1:9" x14ac:dyDescent="0.25">
      <c r="A69" s="6"/>
      <c r="B69" s="13"/>
      <c r="C69" s="14"/>
      <c r="D69" s="14"/>
      <c r="E69" s="15"/>
      <c r="F69" s="15"/>
      <c r="G69" s="16" t="str">
        <f>IF(E69="","",E69-F69)</f>
        <v/>
      </c>
      <c r="H69" s="17" t="str">
        <f>IF(OR(A69="",G69="",N(G69)&lt;=0),"",'Balance âgée'!$C$3-D69)</f>
        <v/>
      </c>
      <c r="I69" s="18" t="str">
        <f>IF(H69="","",IF(H69&lt;=0,"Non échu",IF(H69&lt;=30,"1 à 30 j",IF(H69&lt;=60,"31 à 60 j",IF(H69&lt;=90,"61 à 90 j","Plus de 90 j")))))</f>
        <v/>
      </c>
    </row>
    <row r="70" spans="1:9" x14ac:dyDescent="0.25">
      <c r="A70" s="6"/>
      <c r="B70" s="13"/>
      <c r="C70" s="14"/>
      <c r="D70" s="14"/>
      <c r="E70" s="15"/>
      <c r="F70" s="15"/>
      <c r="G70" s="16" t="str">
        <f>IF(E70="","",E70-F70)</f>
        <v/>
      </c>
      <c r="H70" s="17" t="str">
        <f>IF(OR(A70="",G70="",N(G70)&lt;=0),"",'Balance âgée'!$C$3-D70)</f>
        <v/>
      </c>
      <c r="I70" s="18" t="str">
        <f>IF(H70="","",IF(H70&lt;=0,"Non échu",IF(H70&lt;=30,"1 à 30 j",IF(H70&lt;=60,"31 à 60 j",IF(H70&lt;=90,"61 à 90 j","Plus de 90 j")))))</f>
        <v/>
      </c>
    </row>
    <row r="71" spans="1:9" x14ac:dyDescent="0.25">
      <c r="A71" s="6"/>
      <c r="B71" s="13"/>
      <c r="C71" s="14"/>
      <c r="D71" s="14"/>
      <c r="E71" s="15"/>
      <c r="F71" s="15"/>
      <c r="G71" s="16" t="str">
        <f>IF(E71="","",E71-F71)</f>
        <v/>
      </c>
      <c r="H71" s="17" t="str">
        <f>IF(OR(A71="",G71="",N(G71)&lt;=0),"",'Balance âgée'!$C$3-D71)</f>
        <v/>
      </c>
      <c r="I71" s="18" t="str">
        <f>IF(H71="","",IF(H71&lt;=0,"Non échu",IF(H71&lt;=30,"1 à 30 j",IF(H71&lt;=60,"31 à 60 j",IF(H71&lt;=90,"61 à 90 j","Plus de 90 j")))))</f>
        <v/>
      </c>
    </row>
    <row r="72" spans="1:9" x14ac:dyDescent="0.25">
      <c r="A72" s="6"/>
      <c r="B72" s="13"/>
      <c r="C72" s="14"/>
      <c r="D72" s="14"/>
      <c r="E72" s="15"/>
      <c r="F72" s="15"/>
      <c r="G72" s="16" t="str">
        <f>IF(E72="","",E72-F72)</f>
        <v/>
      </c>
      <c r="H72" s="17" t="str">
        <f>IF(OR(A72="",G72="",N(G72)&lt;=0),"",'Balance âgée'!$C$3-D72)</f>
        <v/>
      </c>
      <c r="I72" s="18" t="str">
        <f>IF(H72="","",IF(H72&lt;=0,"Non échu",IF(H72&lt;=30,"1 à 30 j",IF(H72&lt;=60,"31 à 60 j",IF(H72&lt;=90,"61 à 90 j","Plus de 90 j")))))</f>
        <v/>
      </c>
    </row>
    <row r="73" spans="1:9" x14ac:dyDescent="0.25">
      <c r="A73" s="6"/>
      <c r="B73" s="13"/>
      <c r="C73" s="14"/>
      <c r="D73" s="14"/>
      <c r="E73" s="15"/>
      <c r="F73" s="15"/>
      <c r="G73" s="16" t="str">
        <f>IF(E73="","",E73-F73)</f>
        <v/>
      </c>
      <c r="H73" s="17" t="str">
        <f>IF(OR(A73="",G73="",N(G73)&lt;=0),"",'Balance âgée'!$C$3-D73)</f>
        <v/>
      </c>
      <c r="I73" s="18" t="str">
        <f>IF(H73="","",IF(H73&lt;=0,"Non échu",IF(H73&lt;=30,"1 à 30 j",IF(H73&lt;=60,"31 à 60 j",IF(H73&lt;=90,"61 à 90 j","Plus de 90 j")))))</f>
        <v/>
      </c>
    </row>
    <row r="74" spans="1:9" x14ac:dyDescent="0.25">
      <c r="A74" s="6"/>
      <c r="B74" s="13"/>
      <c r="C74" s="14"/>
      <c r="D74" s="14"/>
      <c r="E74" s="15"/>
      <c r="F74" s="15"/>
      <c r="G74" s="16" t="str">
        <f>IF(E74="","",E74-F74)</f>
        <v/>
      </c>
      <c r="H74" s="17" t="str">
        <f>IF(OR(A74="",G74="",N(G74)&lt;=0),"",'Balance âgée'!$C$3-D74)</f>
        <v/>
      </c>
      <c r="I74" s="18" t="str">
        <f>IF(H74="","",IF(H74&lt;=0,"Non échu",IF(H74&lt;=30,"1 à 30 j",IF(H74&lt;=60,"31 à 60 j",IF(H74&lt;=90,"61 à 90 j","Plus de 90 j")))))</f>
        <v/>
      </c>
    </row>
    <row r="75" spans="1:9" x14ac:dyDescent="0.25">
      <c r="A75" s="6"/>
      <c r="B75" s="13"/>
      <c r="C75" s="14"/>
      <c r="D75" s="14"/>
      <c r="E75" s="15"/>
      <c r="F75" s="15"/>
      <c r="G75" s="16" t="str">
        <f>IF(E75="","",E75-F75)</f>
        <v/>
      </c>
      <c r="H75" s="17" t="str">
        <f>IF(OR(A75="",G75="",N(G75)&lt;=0),"",'Balance âgée'!$C$3-D75)</f>
        <v/>
      </c>
      <c r="I75" s="18" t="str">
        <f>IF(H75="","",IF(H75&lt;=0,"Non échu",IF(H75&lt;=30,"1 à 30 j",IF(H75&lt;=60,"31 à 60 j",IF(H75&lt;=90,"61 à 90 j","Plus de 90 j")))))</f>
        <v/>
      </c>
    </row>
    <row r="76" spans="1:9" x14ac:dyDescent="0.25">
      <c r="A76" s="6"/>
      <c r="B76" s="13"/>
      <c r="C76" s="14"/>
      <c r="D76" s="14"/>
      <c r="E76" s="15"/>
      <c r="F76" s="15"/>
      <c r="G76" s="16" t="str">
        <f>IF(E76="","",E76-F76)</f>
        <v/>
      </c>
      <c r="H76" s="17" t="str">
        <f>IF(OR(A76="",G76="",N(G76)&lt;=0),"",'Balance âgée'!$C$3-D76)</f>
        <v/>
      </c>
      <c r="I76" s="18" t="str">
        <f>IF(H76="","",IF(H76&lt;=0,"Non échu",IF(H76&lt;=30,"1 à 30 j",IF(H76&lt;=60,"31 à 60 j",IF(H76&lt;=90,"61 à 90 j","Plus de 90 j")))))</f>
        <v/>
      </c>
    </row>
    <row r="77" spans="1:9" x14ac:dyDescent="0.25">
      <c r="A77" s="6"/>
      <c r="B77" s="13"/>
      <c r="C77" s="14"/>
      <c r="D77" s="14"/>
      <c r="E77" s="15"/>
      <c r="F77" s="15"/>
      <c r="G77" s="16" t="str">
        <f>IF(E77="","",E77-F77)</f>
        <v/>
      </c>
      <c r="H77" s="17" t="str">
        <f>IF(OR(A77="",G77="",N(G77)&lt;=0),"",'Balance âgée'!$C$3-D77)</f>
        <v/>
      </c>
      <c r="I77" s="18" t="str">
        <f>IF(H77="","",IF(H77&lt;=0,"Non échu",IF(H77&lt;=30,"1 à 30 j",IF(H77&lt;=60,"31 à 60 j",IF(H77&lt;=90,"61 à 90 j","Plus de 90 j")))))</f>
        <v/>
      </c>
    </row>
    <row r="78" spans="1:9" x14ac:dyDescent="0.25">
      <c r="A78" s="6"/>
      <c r="B78" s="13"/>
      <c r="C78" s="14"/>
      <c r="D78" s="14"/>
      <c r="E78" s="15"/>
      <c r="F78" s="15"/>
      <c r="G78" s="16" t="str">
        <f>IF(E78="","",E78-F78)</f>
        <v/>
      </c>
      <c r="H78" s="17" t="str">
        <f>IF(OR(A78="",G78="",N(G78)&lt;=0),"",'Balance âgée'!$C$3-D78)</f>
        <v/>
      </c>
      <c r="I78" s="18" t="str">
        <f>IF(H78="","",IF(H78&lt;=0,"Non échu",IF(H78&lt;=30,"1 à 30 j",IF(H78&lt;=60,"31 à 60 j",IF(H78&lt;=90,"61 à 90 j","Plus de 90 j")))))</f>
        <v/>
      </c>
    </row>
    <row r="79" spans="1:9" x14ac:dyDescent="0.25">
      <c r="A79" s="6"/>
      <c r="B79" s="13"/>
      <c r="C79" s="14"/>
      <c r="D79" s="14"/>
      <c r="E79" s="15"/>
      <c r="F79" s="15"/>
      <c r="G79" s="16" t="str">
        <f>IF(E79="","",E79-F79)</f>
        <v/>
      </c>
      <c r="H79" s="17" t="str">
        <f>IF(OR(A79="",G79="",N(G79)&lt;=0),"",'Balance âgée'!$C$3-D79)</f>
        <v/>
      </c>
      <c r="I79" s="18" t="str">
        <f>IF(H79="","",IF(H79&lt;=0,"Non échu",IF(H79&lt;=30,"1 à 30 j",IF(H79&lt;=60,"31 à 60 j",IF(H79&lt;=90,"61 à 90 j","Plus de 90 j")))))</f>
        <v/>
      </c>
    </row>
    <row r="80" spans="1:9" x14ac:dyDescent="0.25">
      <c r="A80" s="6"/>
      <c r="B80" s="13"/>
      <c r="C80" s="14"/>
      <c r="D80" s="14"/>
      <c r="E80" s="15"/>
      <c r="F80" s="15"/>
      <c r="G80" s="16" t="str">
        <f>IF(E80="","",E80-F80)</f>
        <v/>
      </c>
      <c r="H80" s="17" t="str">
        <f>IF(OR(A80="",G80="",N(G80)&lt;=0),"",'Balance âgée'!$C$3-D80)</f>
        <v/>
      </c>
      <c r="I80" s="18" t="str">
        <f>IF(H80="","",IF(H80&lt;=0,"Non échu",IF(H80&lt;=30,"1 à 30 j",IF(H80&lt;=60,"31 à 60 j",IF(H80&lt;=90,"61 à 90 j","Plus de 90 j")))))</f>
        <v/>
      </c>
    </row>
    <row r="81" spans="1:9" x14ac:dyDescent="0.25">
      <c r="A81" s="6"/>
      <c r="B81" s="13"/>
      <c r="C81" s="14"/>
      <c r="D81" s="14"/>
      <c r="E81" s="15"/>
      <c r="F81" s="15"/>
      <c r="G81" s="16" t="str">
        <f>IF(E81="","",E81-F81)</f>
        <v/>
      </c>
      <c r="H81" s="17" t="str">
        <f>IF(OR(A81="",G81="",N(G81)&lt;=0),"",'Balance âgée'!$C$3-D81)</f>
        <v/>
      </c>
      <c r="I81" s="18" t="str">
        <f>IF(H81="","",IF(H81&lt;=0,"Non échu",IF(H81&lt;=30,"1 à 30 j",IF(H81&lt;=60,"31 à 60 j",IF(H81&lt;=90,"61 à 90 j","Plus de 90 j")))))</f>
        <v/>
      </c>
    </row>
    <row r="82" spans="1:9" x14ac:dyDescent="0.25">
      <c r="A82" s="6"/>
      <c r="B82" s="13"/>
      <c r="C82" s="14"/>
      <c r="D82" s="14"/>
      <c r="E82" s="15"/>
      <c r="F82" s="15"/>
      <c r="G82" s="16" t="str">
        <f>IF(E82="","",E82-F82)</f>
        <v/>
      </c>
      <c r="H82" s="17" t="str">
        <f>IF(OR(A82="",G82="",N(G82)&lt;=0),"",'Balance âgée'!$C$3-D82)</f>
        <v/>
      </c>
      <c r="I82" s="18" t="str">
        <f>IF(H82="","",IF(H82&lt;=0,"Non échu",IF(H82&lt;=30,"1 à 30 j",IF(H82&lt;=60,"31 à 60 j",IF(H82&lt;=90,"61 à 90 j","Plus de 90 j")))))</f>
        <v/>
      </c>
    </row>
    <row r="83" spans="1:9" x14ac:dyDescent="0.25">
      <c r="A83" s="6"/>
      <c r="B83" s="13"/>
      <c r="C83" s="14"/>
      <c r="D83" s="14"/>
      <c r="E83" s="15"/>
      <c r="F83" s="15"/>
      <c r="G83" s="16" t="str">
        <f>IF(E83="","",E83-F83)</f>
        <v/>
      </c>
      <c r="H83" s="17" t="str">
        <f>IF(OR(A83="",G83="",N(G83)&lt;=0),"",'Balance âgée'!$C$3-D83)</f>
        <v/>
      </c>
      <c r="I83" s="18" t="str">
        <f>IF(H83="","",IF(H83&lt;=0,"Non échu",IF(H83&lt;=30,"1 à 30 j",IF(H83&lt;=60,"31 à 60 j",IF(H83&lt;=90,"61 à 90 j","Plus de 90 j")))))</f>
        <v/>
      </c>
    </row>
    <row r="84" spans="1:9" x14ac:dyDescent="0.25">
      <c r="A84" s="6"/>
      <c r="B84" s="13"/>
      <c r="C84" s="14"/>
      <c r="D84" s="14"/>
      <c r="E84" s="15"/>
      <c r="F84" s="15"/>
      <c r="G84" s="16" t="str">
        <f>IF(E84="","",E84-F84)</f>
        <v/>
      </c>
      <c r="H84" s="17" t="str">
        <f>IF(OR(A84="",G84="",N(G84)&lt;=0),"",'Balance âgée'!$C$3-D84)</f>
        <v/>
      </c>
      <c r="I84" s="18" t="str">
        <f>IF(H84="","",IF(H84&lt;=0,"Non échu",IF(H84&lt;=30,"1 à 30 j",IF(H84&lt;=60,"31 à 60 j",IF(H84&lt;=90,"61 à 90 j","Plus de 90 j")))))</f>
        <v/>
      </c>
    </row>
    <row r="85" spans="1:9" x14ac:dyDescent="0.25">
      <c r="A85" s="6"/>
      <c r="B85" s="13"/>
      <c r="C85" s="14"/>
      <c r="D85" s="14"/>
      <c r="E85" s="15"/>
      <c r="F85" s="15"/>
      <c r="G85" s="16" t="str">
        <f>IF(E85="","",E85-F85)</f>
        <v/>
      </c>
      <c r="H85" s="17" t="str">
        <f>IF(OR(A85="",G85="",N(G85)&lt;=0),"",'Balance âgée'!$C$3-D85)</f>
        <v/>
      </c>
      <c r="I85" s="18" t="str">
        <f>IF(H85="","",IF(H85&lt;=0,"Non échu",IF(H85&lt;=30,"1 à 30 j",IF(H85&lt;=60,"31 à 60 j",IF(H85&lt;=90,"61 à 90 j","Plus de 90 j")))))</f>
        <v/>
      </c>
    </row>
    <row r="86" spans="1:9" x14ac:dyDescent="0.25">
      <c r="A86" s="6"/>
      <c r="B86" s="13"/>
      <c r="C86" s="14"/>
      <c r="D86" s="14"/>
      <c r="E86" s="15"/>
      <c r="F86" s="15"/>
      <c r="G86" s="16" t="str">
        <f>IF(E86="","",E86-F86)</f>
        <v/>
      </c>
      <c r="H86" s="17" t="str">
        <f>IF(OR(A86="",G86="",N(G86)&lt;=0),"",'Balance âgée'!$C$3-D86)</f>
        <v/>
      </c>
      <c r="I86" s="18" t="str">
        <f>IF(H86="","",IF(H86&lt;=0,"Non échu",IF(H86&lt;=30,"1 à 30 j",IF(H86&lt;=60,"31 à 60 j",IF(H86&lt;=90,"61 à 90 j","Plus de 90 j")))))</f>
        <v/>
      </c>
    </row>
    <row r="87" spans="1:9" x14ac:dyDescent="0.25">
      <c r="A87" s="6"/>
      <c r="B87" s="13"/>
      <c r="C87" s="14"/>
      <c r="D87" s="14"/>
      <c r="E87" s="15"/>
      <c r="F87" s="15"/>
      <c r="G87" s="16" t="str">
        <f>IF(E87="","",E87-F87)</f>
        <v/>
      </c>
      <c r="H87" s="17" t="str">
        <f>IF(OR(A87="",G87="",N(G87)&lt;=0),"",'Balance âgée'!$C$3-D87)</f>
        <v/>
      </c>
      <c r="I87" s="18" t="str">
        <f>IF(H87="","",IF(H87&lt;=0,"Non échu",IF(H87&lt;=30,"1 à 30 j",IF(H87&lt;=60,"31 à 60 j",IF(H87&lt;=90,"61 à 90 j","Plus de 90 j")))))</f>
        <v/>
      </c>
    </row>
    <row r="88" spans="1:9" x14ac:dyDescent="0.25">
      <c r="A88" s="6"/>
      <c r="B88" s="13"/>
      <c r="C88" s="14"/>
      <c r="D88" s="14"/>
      <c r="E88" s="15"/>
      <c r="F88" s="15"/>
      <c r="G88" s="16" t="str">
        <f>IF(E88="","",E88-F88)</f>
        <v/>
      </c>
      <c r="H88" s="17" t="str">
        <f>IF(OR(A88="",G88="",N(G88)&lt;=0),"",'Balance âgée'!$C$3-D88)</f>
        <v/>
      </c>
      <c r="I88" s="18" t="str">
        <f>IF(H88="","",IF(H88&lt;=0,"Non échu",IF(H88&lt;=30,"1 à 30 j",IF(H88&lt;=60,"31 à 60 j",IF(H88&lt;=90,"61 à 90 j","Plus de 90 j")))))</f>
        <v/>
      </c>
    </row>
    <row r="89" spans="1:9" x14ac:dyDescent="0.25">
      <c r="A89" s="6"/>
      <c r="B89" s="13"/>
      <c r="C89" s="14"/>
      <c r="D89" s="14"/>
      <c r="E89" s="15"/>
      <c r="F89" s="15"/>
      <c r="G89" s="16" t="str">
        <f>IF(E89="","",E89-F89)</f>
        <v/>
      </c>
      <c r="H89" s="17" t="str">
        <f>IF(OR(A89="",G89="",N(G89)&lt;=0),"",'Balance âgée'!$C$3-D89)</f>
        <v/>
      </c>
      <c r="I89" s="18" t="str">
        <f>IF(H89="","",IF(H89&lt;=0,"Non échu",IF(H89&lt;=30,"1 à 30 j",IF(H89&lt;=60,"31 à 60 j",IF(H89&lt;=90,"61 à 90 j","Plus de 90 j")))))</f>
        <v/>
      </c>
    </row>
    <row r="90" spans="1:9" x14ac:dyDescent="0.25">
      <c r="A90" s="6"/>
      <c r="B90" s="13"/>
      <c r="C90" s="14"/>
      <c r="D90" s="14"/>
      <c r="E90" s="15"/>
      <c r="F90" s="15"/>
      <c r="G90" s="16" t="str">
        <f>IF(E90="","",E90-F90)</f>
        <v/>
      </c>
      <c r="H90" s="17" t="str">
        <f>IF(OR(A90="",G90="",N(G90)&lt;=0),"",'Balance âgée'!$C$3-D90)</f>
        <v/>
      </c>
      <c r="I90" s="18" t="str">
        <f>IF(H90="","",IF(H90&lt;=0,"Non échu",IF(H90&lt;=30,"1 à 30 j",IF(H90&lt;=60,"31 à 60 j",IF(H90&lt;=90,"61 à 90 j","Plus de 90 j")))))</f>
        <v/>
      </c>
    </row>
    <row r="91" spans="1:9" x14ac:dyDescent="0.25">
      <c r="A91" s="6"/>
      <c r="B91" s="13"/>
      <c r="C91" s="14"/>
      <c r="D91" s="14"/>
      <c r="E91" s="15"/>
      <c r="F91" s="15"/>
      <c r="G91" s="16" t="str">
        <f>IF(E91="","",E91-F91)</f>
        <v/>
      </c>
      <c r="H91" s="17" t="str">
        <f>IF(OR(A91="",G91="",N(G91)&lt;=0),"",'Balance âgée'!$C$3-D91)</f>
        <v/>
      </c>
      <c r="I91" s="18" t="str">
        <f>IF(H91="","",IF(H91&lt;=0,"Non échu",IF(H91&lt;=30,"1 à 30 j",IF(H91&lt;=60,"31 à 60 j",IF(H91&lt;=90,"61 à 90 j","Plus de 90 j")))))</f>
        <v/>
      </c>
    </row>
    <row r="92" spans="1:9" x14ac:dyDescent="0.25">
      <c r="A92" s="6"/>
      <c r="B92" s="13"/>
      <c r="C92" s="14"/>
      <c r="D92" s="14"/>
      <c r="E92" s="15"/>
      <c r="F92" s="15"/>
      <c r="G92" s="16" t="str">
        <f>IF(E92="","",E92-F92)</f>
        <v/>
      </c>
      <c r="H92" s="17" t="str">
        <f>IF(OR(A92="",G92="",N(G92)&lt;=0),"",'Balance âgée'!$C$3-D92)</f>
        <v/>
      </c>
      <c r="I92" s="18" t="str">
        <f>IF(H92="","",IF(H92&lt;=0,"Non échu",IF(H92&lt;=30,"1 à 30 j",IF(H92&lt;=60,"31 à 60 j",IF(H92&lt;=90,"61 à 90 j","Plus de 90 j")))))</f>
        <v/>
      </c>
    </row>
    <row r="93" spans="1:9" x14ac:dyDescent="0.25">
      <c r="A93" s="6"/>
      <c r="B93" s="13"/>
      <c r="C93" s="14"/>
      <c r="D93" s="14"/>
      <c r="E93" s="15"/>
      <c r="F93" s="15"/>
      <c r="G93" s="16" t="str">
        <f>IF(E93="","",E93-F93)</f>
        <v/>
      </c>
      <c r="H93" s="17" t="str">
        <f>IF(OR(A93="",G93="",N(G93)&lt;=0),"",'Balance âgée'!$C$3-D93)</f>
        <v/>
      </c>
      <c r="I93" s="18" t="str">
        <f>IF(H93="","",IF(H93&lt;=0,"Non échu",IF(H93&lt;=30,"1 à 30 j",IF(H93&lt;=60,"31 à 60 j",IF(H93&lt;=90,"61 à 90 j","Plus de 90 j")))))</f>
        <v/>
      </c>
    </row>
    <row r="94" spans="1:9" x14ac:dyDescent="0.25">
      <c r="A94" s="6"/>
      <c r="B94" s="13"/>
      <c r="C94" s="14"/>
      <c r="D94" s="14"/>
      <c r="E94" s="15"/>
      <c r="F94" s="15"/>
      <c r="G94" s="16" t="str">
        <f>IF(E94="","",E94-F94)</f>
        <v/>
      </c>
      <c r="H94" s="17" t="str">
        <f>IF(OR(A94="",G94="",N(G94)&lt;=0),"",'Balance âgée'!$C$3-D94)</f>
        <v/>
      </c>
      <c r="I94" s="18" t="str">
        <f>IF(H94="","",IF(H94&lt;=0,"Non échu",IF(H94&lt;=30,"1 à 30 j",IF(H94&lt;=60,"31 à 60 j",IF(H94&lt;=90,"61 à 90 j","Plus de 90 j")))))</f>
        <v/>
      </c>
    </row>
    <row r="95" spans="1:9" x14ac:dyDescent="0.25">
      <c r="A95" s="6"/>
      <c r="B95" s="13"/>
      <c r="C95" s="14"/>
      <c r="D95" s="14"/>
      <c r="E95" s="15"/>
      <c r="F95" s="15"/>
      <c r="G95" s="16" t="str">
        <f>IF(E95="","",E95-F95)</f>
        <v/>
      </c>
      <c r="H95" s="17" t="str">
        <f>IF(OR(A95="",G95="",N(G95)&lt;=0),"",'Balance âgée'!$C$3-D95)</f>
        <v/>
      </c>
      <c r="I95" s="18" t="str">
        <f>IF(H95="","",IF(H95&lt;=0,"Non échu",IF(H95&lt;=30,"1 à 30 j",IF(H95&lt;=60,"31 à 60 j",IF(H95&lt;=90,"61 à 90 j","Plus de 90 j")))))</f>
        <v/>
      </c>
    </row>
    <row r="96" spans="1:9" x14ac:dyDescent="0.25">
      <c r="A96" s="6"/>
      <c r="B96" s="13"/>
      <c r="C96" s="14"/>
      <c r="D96" s="14"/>
      <c r="E96" s="15"/>
      <c r="F96" s="15"/>
      <c r="G96" s="16" t="str">
        <f>IF(E96="","",E96-F96)</f>
        <v/>
      </c>
      <c r="H96" s="17" t="str">
        <f>IF(OR(A96="",G96="",N(G96)&lt;=0),"",'Balance âgée'!$C$3-D96)</f>
        <v/>
      </c>
      <c r="I96" s="18" t="str">
        <f>IF(H96="","",IF(H96&lt;=0,"Non échu",IF(H96&lt;=30,"1 à 30 j",IF(H96&lt;=60,"31 à 60 j",IF(H96&lt;=90,"61 à 90 j","Plus de 90 j")))))</f>
        <v/>
      </c>
    </row>
    <row r="97" spans="1:9" x14ac:dyDescent="0.25">
      <c r="A97" s="6"/>
      <c r="B97" s="13"/>
      <c r="C97" s="14"/>
      <c r="D97" s="14"/>
      <c r="E97" s="15"/>
      <c r="F97" s="15"/>
      <c r="G97" s="16" t="str">
        <f>IF(E97="","",E97-F97)</f>
        <v/>
      </c>
      <c r="H97" s="17" t="str">
        <f>IF(OR(A97="",G97="",N(G97)&lt;=0),"",'Balance âgée'!$C$3-D97)</f>
        <v/>
      </c>
      <c r="I97" s="18" t="str">
        <f>IF(H97="","",IF(H97&lt;=0,"Non échu",IF(H97&lt;=30,"1 à 30 j",IF(H97&lt;=60,"31 à 60 j",IF(H97&lt;=90,"61 à 90 j","Plus de 90 j")))))</f>
        <v/>
      </c>
    </row>
    <row r="98" spans="1:9" x14ac:dyDescent="0.25">
      <c r="A98" s="6"/>
      <c r="B98" s="13"/>
      <c r="C98" s="14"/>
      <c r="D98" s="14"/>
      <c r="E98" s="15"/>
      <c r="F98" s="15"/>
      <c r="G98" s="16" t="str">
        <f>IF(E98="","",E98-F98)</f>
        <v/>
      </c>
      <c r="H98" s="17" t="str">
        <f>IF(OR(A98="",G98="",N(G98)&lt;=0),"",'Balance âgée'!$C$3-D98)</f>
        <v/>
      </c>
      <c r="I98" s="18" t="str">
        <f>IF(H98="","",IF(H98&lt;=0,"Non échu",IF(H98&lt;=30,"1 à 30 j",IF(H98&lt;=60,"31 à 60 j",IF(H98&lt;=90,"61 à 90 j","Plus de 90 j")))))</f>
        <v/>
      </c>
    </row>
    <row r="99" spans="1:9" x14ac:dyDescent="0.25">
      <c r="A99" s="6"/>
      <c r="B99" s="13"/>
      <c r="C99" s="14"/>
      <c r="D99" s="14"/>
      <c r="E99" s="15"/>
      <c r="F99" s="15"/>
      <c r="G99" s="16" t="str">
        <f>IF(E99="","",E99-F99)</f>
        <v/>
      </c>
      <c r="H99" s="17" t="str">
        <f>IF(OR(A99="",G99="",N(G99)&lt;=0),"",'Balance âgée'!$C$3-D99)</f>
        <v/>
      </c>
      <c r="I99" s="18" t="str">
        <f>IF(H99="","",IF(H99&lt;=0,"Non échu",IF(H99&lt;=30,"1 à 30 j",IF(H99&lt;=60,"31 à 60 j",IF(H99&lt;=90,"61 à 90 j","Plus de 90 j")))))</f>
        <v/>
      </c>
    </row>
    <row r="100" spans="1:9" x14ac:dyDescent="0.25">
      <c r="A100" s="6"/>
      <c r="B100" s="13"/>
      <c r="C100" s="14"/>
      <c r="D100" s="14"/>
      <c r="E100" s="15"/>
      <c r="F100" s="15"/>
      <c r="G100" s="16" t="str">
        <f>IF(E100="","",E100-F100)</f>
        <v/>
      </c>
      <c r="H100" s="17" t="str">
        <f>IF(OR(A100="",G100="",N(G100)&lt;=0),"",'Balance âgée'!$C$3-D100)</f>
        <v/>
      </c>
      <c r="I100" s="18" t="str">
        <f>IF(H100="","",IF(H100&lt;=0,"Non échu",IF(H100&lt;=30,"1 à 30 j",IF(H100&lt;=60,"31 à 60 j",IF(H100&lt;=90,"61 à 90 j","Plus de 90 j")))))</f>
        <v/>
      </c>
    </row>
    <row r="101" spans="1:9" x14ac:dyDescent="0.25">
      <c r="A101" s="6"/>
      <c r="B101" s="13"/>
      <c r="C101" s="14"/>
      <c r="D101" s="14"/>
      <c r="E101" s="15"/>
      <c r="F101" s="15"/>
      <c r="G101" s="16" t="str">
        <f>IF(E101="","",E101-F101)</f>
        <v/>
      </c>
      <c r="H101" s="17" t="str">
        <f>IF(OR(A101="",G101="",N(G101)&lt;=0),"",'Balance âgée'!$C$3-D101)</f>
        <v/>
      </c>
      <c r="I101" s="18" t="str">
        <f>IF(H101="","",IF(H101&lt;=0,"Non échu",IF(H101&lt;=30,"1 à 30 j",IF(H101&lt;=60,"31 à 60 j",IF(H101&lt;=90,"61 à 90 j","Plus de 90 j")))))</f>
        <v/>
      </c>
    </row>
    <row r="102" spans="1:9" x14ac:dyDescent="0.25">
      <c r="A102" s="6"/>
      <c r="B102" s="13"/>
      <c r="C102" s="14"/>
      <c r="D102" s="14"/>
      <c r="E102" s="15"/>
      <c r="F102" s="15"/>
      <c r="G102" s="16" t="str">
        <f>IF(E102="","",E102-F102)</f>
        <v/>
      </c>
      <c r="H102" s="17" t="str">
        <f>IF(OR(A102="",G102="",N(G102)&lt;=0),"",'Balance âgée'!$C$3-D102)</f>
        <v/>
      </c>
      <c r="I102" s="18" t="str">
        <f>IF(H102="","",IF(H102&lt;=0,"Non échu",IF(H102&lt;=30,"1 à 30 j",IF(H102&lt;=60,"31 à 60 j",IF(H102&lt;=90,"61 à 90 j","Plus de 90 j")))))</f>
        <v/>
      </c>
    </row>
    <row r="103" spans="1:9" x14ac:dyDescent="0.25">
      <c r="A103" s="6"/>
      <c r="B103" s="13"/>
      <c r="C103" s="14"/>
      <c r="D103" s="14"/>
      <c r="E103" s="15"/>
      <c r="F103" s="15"/>
      <c r="G103" s="16" t="str">
        <f>IF(E103="","",E103-F103)</f>
        <v/>
      </c>
      <c r="H103" s="17" t="str">
        <f>IF(OR(A103="",G103="",N(G103)&lt;=0),"",'Balance âgée'!$C$3-D103)</f>
        <v/>
      </c>
      <c r="I103" s="18" t="str">
        <f>IF(H103="","",IF(H103&lt;=0,"Non échu",IF(H103&lt;=30,"1 à 30 j",IF(H103&lt;=60,"31 à 60 j",IF(H103&lt;=90,"61 à 90 j","Plus de 90 j")))))</f>
        <v/>
      </c>
    </row>
    <row r="104" spans="1:9" x14ac:dyDescent="0.25">
      <c r="A104" s="6"/>
      <c r="B104" s="13"/>
      <c r="C104" s="14"/>
      <c r="D104" s="14"/>
      <c r="E104" s="15"/>
      <c r="F104" s="15"/>
      <c r="G104" s="16" t="str">
        <f>IF(E104="","",E104-F104)</f>
        <v/>
      </c>
      <c r="H104" s="17" t="str">
        <f>IF(OR(A104="",G104="",N(G104)&lt;=0),"",'Balance âgée'!$C$3-D104)</f>
        <v/>
      </c>
      <c r="I104" s="18" t="str">
        <f>IF(H104="","",IF(H104&lt;=0,"Non échu",IF(H104&lt;=30,"1 à 30 j",IF(H104&lt;=60,"31 à 60 j",IF(H104&lt;=90,"61 à 90 j","Plus de 90 j")))))</f>
        <v/>
      </c>
    </row>
    <row r="105" spans="1:9" x14ac:dyDescent="0.25">
      <c r="A105" s="6"/>
      <c r="B105" s="13"/>
      <c r="C105" s="14"/>
      <c r="D105" s="14"/>
      <c r="E105" s="15"/>
      <c r="F105" s="15"/>
      <c r="G105" s="16" t="str">
        <f>IF(E105="","",E105-F105)</f>
        <v/>
      </c>
      <c r="H105" s="17" t="str">
        <f>IF(OR(A105="",G105="",N(G105)&lt;=0),"",'Balance âgée'!$C$3-D105)</f>
        <v/>
      </c>
      <c r="I105" s="18" t="str">
        <f>IF(H105="","",IF(H105&lt;=0,"Non échu",IF(H105&lt;=30,"1 à 30 j",IF(H105&lt;=60,"31 à 60 j",IF(H105&lt;=90,"61 à 90 j","Plus de 90 j")))))</f>
        <v/>
      </c>
    </row>
    <row r="106" spans="1:9" x14ac:dyDescent="0.25">
      <c r="A106" s="6"/>
      <c r="B106" s="13"/>
      <c r="C106" s="14"/>
      <c r="D106" s="14"/>
      <c r="E106" s="15"/>
      <c r="F106" s="15"/>
      <c r="G106" s="16" t="str">
        <f>IF(E106="","",E106-F106)</f>
        <v/>
      </c>
      <c r="H106" s="17" t="str">
        <f>IF(OR(A106="",G106="",N(G106)&lt;=0),"",'Balance âgée'!$C$3-D106)</f>
        <v/>
      </c>
      <c r="I106" s="18" t="str">
        <f>IF(H106="","",IF(H106&lt;=0,"Non échu",IF(H106&lt;=30,"1 à 30 j",IF(H106&lt;=60,"31 à 60 j",IF(H106&lt;=90,"61 à 90 j","Plus de 90 j")))))</f>
        <v/>
      </c>
    </row>
    <row r="107" spans="1:9" x14ac:dyDescent="0.25">
      <c r="A107" s="6"/>
      <c r="B107" s="13"/>
      <c r="C107" s="14"/>
      <c r="D107" s="14"/>
      <c r="E107" s="15"/>
      <c r="F107" s="15"/>
      <c r="G107" s="16" t="str">
        <f>IF(E107="","",E107-F107)</f>
        <v/>
      </c>
      <c r="H107" s="17" t="str">
        <f>IF(OR(A107="",G107="",N(G107)&lt;=0),"",'Balance âgée'!$C$3-D107)</f>
        <v/>
      </c>
      <c r="I107" s="18" t="str">
        <f>IF(H107="","",IF(H107&lt;=0,"Non échu",IF(H107&lt;=30,"1 à 30 j",IF(H107&lt;=60,"31 à 60 j",IF(H107&lt;=90,"61 à 90 j","Plus de 90 j")))))</f>
        <v/>
      </c>
    </row>
    <row r="108" spans="1:9" x14ac:dyDescent="0.25">
      <c r="A108" s="6"/>
      <c r="B108" s="13"/>
      <c r="C108" s="14"/>
      <c r="D108" s="14"/>
      <c r="E108" s="15"/>
      <c r="F108" s="15"/>
      <c r="G108" s="16" t="str">
        <f>IF(E108="","",E108-F108)</f>
        <v/>
      </c>
      <c r="H108" s="17" t="str">
        <f>IF(OR(A108="",G108="",N(G108)&lt;=0),"",'Balance âgée'!$C$3-D108)</f>
        <v/>
      </c>
      <c r="I108" s="18" t="str">
        <f>IF(H108="","",IF(H108&lt;=0,"Non échu",IF(H108&lt;=30,"1 à 30 j",IF(H108&lt;=60,"31 à 60 j",IF(H108&lt;=90,"61 à 90 j","Plus de 90 j")))))</f>
        <v/>
      </c>
    </row>
    <row r="109" spans="1:9" x14ac:dyDescent="0.25">
      <c r="A109" s="6"/>
      <c r="B109" s="13"/>
      <c r="C109" s="14"/>
      <c r="D109" s="14"/>
      <c r="E109" s="15"/>
      <c r="F109" s="15"/>
      <c r="G109" s="16" t="str">
        <f>IF(E109="","",E109-F109)</f>
        <v/>
      </c>
      <c r="H109" s="17" t="str">
        <f>IF(OR(A109="",G109="",N(G109)&lt;=0),"",'Balance âgée'!$C$3-D109)</f>
        <v/>
      </c>
      <c r="I109" s="18" t="str">
        <f>IF(H109="","",IF(H109&lt;=0,"Non échu",IF(H109&lt;=30,"1 à 30 j",IF(H109&lt;=60,"31 à 60 j",IF(H109&lt;=90,"61 à 90 j","Plus de 90 j")))))</f>
        <v/>
      </c>
    </row>
    <row r="110" spans="1:9" x14ac:dyDescent="0.25">
      <c r="A110" s="6"/>
      <c r="B110" s="13"/>
      <c r="C110" s="14"/>
      <c r="D110" s="14"/>
      <c r="E110" s="15"/>
      <c r="F110" s="15"/>
      <c r="G110" s="16" t="str">
        <f>IF(E110="","",E110-F110)</f>
        <v/>
      </c>
      <c r="H110" s="17" t="str">
        <f>IF(OR(A110="",G110="",N(G110)&lt;=0),"",'Balance âgée'!$C$3-D110)</f>
        <v/>
      </c>
      <c r="I110" s="18" t="str">
        <f>IF(H110="","",IF(H110&lt;=0,"Non échu",IF(H110&lt;=30,"1 à 30 j",IF(H110&lt;=60,"31 à 60 j",IF(H110&lt;=90,"61 à 90 j","Plus de 90 j")))))</f>
        <v/>
      </c>
    </row>
    <row r="111" spans="1:9" x14ac:dyDescent="0.25">
      <c r="A111" s="6"/>
      <c r="B111" s="13"/>
      <c r="C111" s="14"/>
      <c r="D111" s="14"/>
      <c r="E111" s="15"/>
      <c r="F111" s="15"/>
      <c r="G111" s="16" t="str">
        <f>IF(E111="","",E111-F111)</f>
        <v/>
      </c>
      <c r="H111" s="17" t="str">
        <f>IF(OR(A111="",G111="",N(G111)&lt;=0),"",'Balance âgée'!$C$3-D111)</f>
        <v/>
      </c>
      <c r="I111" s="18" t="str">
        <f>IF(H111="","",IF(H111&lt;=0,"Non échu",IF(H111&lt;=30,"1 à 30 j",IF(H111&lt;=60,"31 à 60 j",IF(H111&lt;=90,"61 à 90 j","Plus de 90 j")))))</f>
        <v/>
      </c>
    </row>
    <row r="112" spans="1:9" x14ac:dyDescent="0.25">
      <c r="A112" s="6"/>
      <c r="B112" s="13"/>
      <c r="C112" s="14"/>
      <c r="D112" s="14"/>
      <c r="E112" s="15"/>
      <c r="F112" s="15"/>
      <c r="G112" s="16" t="str">
        <f>IF(E112="","",E112-F112)</f>
        <v/>
      </c>
      <c r="H112" s="17" t="str">
        <f>IF(OR(A112="",G112="",N(G112)&lt;=0),"",'Balance âgée'!$C$3-D112)</f>
        <v/>
      </c>
      <c r="I112" s="18" t="str">
        <f>IF(H112="","",IF(H112&lt;=0,"Non échu",IF(H112&lt;=30,"1 à 30 j",IF(H112&lt;=60,"31 à 60 j",IF(H112&lt;=90,"61 à 90 j","Plus de 90 j")))))</f>
        <v/>
      </c>
    </row>
    <row r="113" spans="1:9" x14ac:dyDescent="0.25">
      <c r="A113" s="6"/>
      <c r="B113" s="13"/>
      <c r="C113" s="14"/>
      <c r="D113" s="14"/>
      <c r="E113" s="15"/>
      <c r="F113" s="15"/>
      <c r="G113" s="16" t="str">
        <f>IF(E113="","",E113-F113)</f>
        <v/>
      </c>
      <c r="H113" s="17" t="str">
        <f>IF(OR(A113="",G113="",N(G113)&lt;=0),"",'Balance âgée'!$C$3-D113)</f>
        <v/>
      </c>
      <c r="I113" s="18" t="str">
        <f>IF(H113="","",IF(H113&lt;=0,"Non échu",IF(H113&lt;=30,"1 à 30 j",IF(H113&lt;=60,"31 à 60 j",IF(H113&lt;=90,"61 à 90 j","Plus de 90 j")))))</f>
        <v/>
      </c>
    </row>
    <row r="114" spans="1:9" x14ac:dyDescent="0.25">
      <c r="A114" s="6"/>
      <c r="B114" s="13"/>
      <c r="C114" s="14"/>
      <c r="D114" s="14"/>
      <c r="E114" s="15"/>
      <c r="F114" s="15"/>
      <c r="G114" s="16" t="str">
        <f>IF(E114="","",E114-F114)</f>
        <v/>
      </c>
      <c r="H114" s="17" t="str">
        <f>IF(OR(A114="",G114="",N(G114)&lt;=0),"",'Balance âgée'!$C$3-D114)</f>
        <v/>
      </c>
      <c r="I114" s="18" t="str">
        <f>IF(H114="","",IF(H114&lt;=0,"Non échu",IF(H114&lt;=30,"1 à 30 j",IF(H114&lt;=60,"31 à 60 j",IF(H114&lt;=90,"61 à 90 j","Plus de 90 j")))))</f>
        <v/>
      </c>
    </row>
    <row r="115" spans="1:9" x14ac:dyDescent="0.25">
      <c r="A115" s="6"/>
      <c r="B115" s="13"/>
      <c r="C115" s="14"/>
      <c r="D115" s="14"/>
      <c r="E115" s="15"/>
      <c r="F115" s="15"/>
      <c r="G115" s="16" t="str">
        <f>IF(E115="","",E115-F115)</f>
        <v/>
      </c>
      <c r="H115" s="17" t="str">
        <f>IF(OR(A115="",G115="",N(G115)&lt;=0),"",'Balance âgée'!$C$3-D115)</f>
        <v/>
      </c>
      <c r="I115" s="18" t="str">
        <f>IF(H115="","",IF(H115&lt;=0,"Non échu",IF(H115&lt;=30,"1 à 30 j",IF(H115&lt;=60,"31 à 60 j",IF(H115&lt;=90,"61 à 90 j","Plus de 90 j")))))</f>
        <v/>
      </c>
    </row>
    <row r="116" spans="1:9" x14ac:dyDescent="0.25">
      <c r="A116" s="6"/>
      <c r="B116" s="13"/>
      <c r="C116" s="14"/>
      <c r="D116" s="14"/>
      <c r="E116" s="15"/>
      <c r="F116" s="15"/>
      <c r="G116" s="16" t="str">
        <f>IF(E116="","",E116-F116)</f>
        <v/>
      </c>
      <c r="H116" s="17" t="str">
        <f>IF(OR(A116="",G116="",N(G116)&lt;=0),"",'Balance âgée'!$C$3-D116)</f>
        <v/>
      </c>
      <c r="I116" s="18" t="str">
        <f>IF(H116="","",IF(H116&lt;=0,"Non échu",IF(H116&lt;=30,"1 à 30 j",IF(H116&lt;=60,"31 à 60 j",IF(H116&lt;=90,"61 à 90 j","Plus de 90 j")))))</f>
        <v/>
      </c>
    </row>
    <row r="117" spans="1:9" x14ac:dyDescent="0.25">
      <c r="A117" s="6"/>
      <c r="B117" s="13"/>
      <c r="C117" s="14"/>
      <c r="D117" s="14"/>
      <c r="E117" s="15"/>
      <c r="F117" s="15"/>
      <c r="G117" s="16" t="str">
        <f>IF(E117="","",E117-F117)</f>
        <v/>
      </c>
      <c r="H117" s="17" t="str">
        <f>IF(OR(A117="",G117="",N(G117)&lt;=0),"",'Balance âgée'!$C$3-D117)</f>
        <v/>
      </c>
      <c r="I117" s="18" t="str">
        <f>IF(H117="","",IF(H117&lt;=0,"Non échu",IF(H117&lt;=30,"1 à 30 j",IF(H117&lt;=60,"31 à 60 j",IF(H117&lt;=90,"61 à 90 j","Plus de 90 j")))))</f>
        <v/>
      </c>
    </row>
    <row r="118" spans="1:9" x14ac:dyDescent="0.25">
      <c r="A118" s="6"/>
      <c r="B118" s="13"/>
      <c r="C118" s="14"/>
      <c r="D118" s="14"/>
      <c r="E118" s="15"/>
      <c r="F118" s="15"/>
      <c r="G118" s="16" t="str">
        <f>IF(E118="","",E118-F118)</f>
        <v/>
      </c>
      <c r="H118" s="17" t="str">
        <f>IF(OR(A118="",G118="",N(G118)&lt;=0),"",'Balance âgée'!$C$3-D118)</f>
        <v/>
      </c>
      <c r="I118" s="18" t="str">
        <f>IF(H118="","",IF(H118&lt;=0,"Non échu",IF(H118&lt;=30,"1 à 30 j",IF(H118&lt;=60,"31 à 60 j",IF(H118&lt;=90,"61 à 90 j","Plus de 90 j")))))</f>
        <v/>
      </c>
    </row>
    <row r="119" spans="1:9" x14ac:dyDescent="0.25">
      <c r="A119" s="6"/>
      <c r="B119" s="13"/>
      <c r="C119" s="14"/>
      <c r="D119" s="14"/>
      <c r="E119" s="15"/>
      <c r="F119" s="15"/>
      <c r="G119" s="16" t="str">
        <f>IF(E119="","",E119-F119)</f>
        <v/>
      </c>
      <c r="H119" s="17" t="str">
        <f>IF(OR(A119="",G119="",N(G119)&lt;=0),"",'Balance âgée'!$C$3-D119)</f>
        <v/>
      </c>
      <c r="I119" s="18" t="str">
        <f>IF(H119="","",IF(H119&lt;=0,"Non échu",IF(H119&lt;=30,"1 à 30 j",IF(H119&lt;=60,"31 à 60 j",IF(H119&lt;=90,"61 à 90 j","Plus de 90 j")))))</f>
        <v/>
      </c>
    </row>
    <row r="120" spans="1:9" x14ac:dyDescent="0.25">
      <c r="A120" s="6"/>
      <c r="B120" s="13"/>
      <c r="C120" s="14"/>
      <c r="D120" s="14"/>
      <c r="E120" s="15"/>
      <c r="F120" s="15"/>
      <c r="G120" s="16" t="str">
        <f>IF(E120="","",E120-F120)</f>
        <v/>
      </c>
      <c r="H120" s="17" t="str">
        <f>IF(OR(A120="",G120="",N(G120)&lt;=0),"",'Balance âgée'!$C$3-D120)</f>
        <v/>
      </c>
      <c r="I120" s="18" t="str">
        <f>IF(H120="","",IF(H120&lt;=0,"Non échu",IF(H120&lt;=30,"1 à 30 j",IF(H120&lt;=60,"31 à 60 j",IF(H120&lt;=90,"61 à 90 j","Plus de 90 j")))))</f>
        <v/>
      </c>
    </row>
    <row r="121" spans="1:9" x14ac:dyDescent="0.25">
      <c r="A121" s="6"/>
      <c r="B121" s="13"/>
      <c r="C121" s="14"/>
      <c r="D121" s="14"/>
      <c r="E121" s="15"/>
      <c r="F121" s="15"/>
      <c r="G121" s="16" t="str">
        <f>IF(E121="","",E121-F121)</f>
        <v/>
      </c>
      <c r="H121" s="17" t="str">
        <f>IF(OR(A121="",G121="",N(G121)&lt;=0),"",'Balance âgée'!$C$3-D121)</f>
        <v/>
      </c>
      <c r="I121" s="18" t="str">
        <f>IF(H121="","",IF(H121&lt;=0,"Non échu",IF(H121&lt;=30,"1 à 30 j",IF(H121&lt;=60,"31 à 60 j",IF(H121&lt;=90,"61 à 90 j","Plus de 90 j")))))</f>
        <v/>
      </c>
    </row>
    <row r="122" spans="1:9" x14ac:dyDescent="0.25">
      <c r="A122" s="6"/>
      <c r="B122" s="13"/>
      <c r="C122" s="14"/>
      <c r="D122" s="14"/>
      <c r="E122" s="15"/>
      <c r="F122" s="15"/>
      <c r="G122" s="16" t="str">
        <f>IF(E122="","",E122-F122)</f>
        <v/>
      </c>
      <c r="H122" s="17" t="str">
        <f>IF(OR(A122="",G122="",N(G122)&lt;=0),"",'Balance âgée'!$C$3-D122)</f>
        <v/>
      </c>
      <c r="I122" s="18" t="str">
        <f>IF(H122="","",IF(H122&lt;=0,"Non échu",IF(H122&lt;=30,"1 à 30 j",IF(H122&lt;=60,"31 à 60 j",IF(H122&lt;=90,"61 à 90 j","Plus de 90 j")))))</f>
        <v/>
      </c>
    </row>
    <row r="123" spans="1:9" x14ac:dyDescent="0.25">
      <c r="A123" s="6"/>
      <c r="B123" s="13"/>
      <c r="C123" s="14"/>
      <c r="D123" s="14"/>
      <c r="E123" s="15"/>
      <c r="F123" s="15"/>
      <c r="G123" s="16" t="str">
        <f>IF(E123="","",E123-F123)</f>
        <v/>
      </c>
      <c r="H123" s="17" t="str">
        <f>IF(OR(A123="",G123="",N(G123)&lt;=0),"",'Balance âgée'!$C$3-D123)</f>
        <v/>
      </c>
      <c r="I123" s="18" t="str">
        <f>IF(H123="","",IF(H123&lt;=0,"Non échu",IF(H123&lt;=30,"1 à 30 j",IF(H123&lt;=60,"31 à 60 j",IF(H123&lt;=90,"61 à 90 j","Plus de 90 j")))))</f>
        <v/>
      </c>
    </row>
    <row r="124" spans="1:9" x14ac:dyDescent="0.25">
      <c r="A124" s="6"/>
      <c r="B124" s="13"/>
      <c r="C124" s="14"/>
      <c r="D124" s="14"/>
      <c r="E124" s="15"/>
      <c r="F124" s="15"/>
      <c r="G124" s="16" t="str">
        <f>IF(E124="","",E124-F124)</f>
        <v/>
      </c>
      <c r="H124" s="17" t="str">
        <f>IF(OR(A124="",G124="",N(G124)&lt;=0),"",'Balance âgée'!$C$3-D124)</f>
        <v/>
      </c>
      <c r="I124" s="18" t="str">
        <f>IF(H124="","",IF(H124&lt;=0,"Non échu",IF(H124&lt;=30,"1 à 30 j",IF(H124&lt;=60,"31 à 60 j",IF(H124&lt;=90,"61 à 90 j","Plus de 90 j")))))</f>
        <v/>
      </c>
    </row>
    <row r="125" spans="1:9" x14ac:dyDescent="0.25">
      <c r="A125" s="6"/>
      <c r="B125" s="13"/>
      <c r="C125" s="14"/>
      <c r="D125" s="14"/>
      <c r="E125" s="15"/>
      <c r="F125" s="15"/>
      <c r="G125" s="16" t="str">
        <f>IF(E125="","",E125-F125)</f>
        <v/>
      </c>
      <c r="H125" s="17" t="str">
        <f>IF(OR(A125="",G125="",N(G125)&lt;=0),"",'Balance âgée'!$C$3-D125)</f>
        <v/>
      </c>
      <c r="I125" s="18" t="str">
        <f>IF(H125="","",IF(H125&lt;=0,"Non échu",IF(H125&lt;=30,"1 à 30 j",IF(H125&lt;=60,"31 à 60 j",IF(H125&lt;=90,"61 à 90 j","Plus de 90 j")))))</f>
        <v/>
      </c>
    </row>
    <row r="126" spans="1:9" x14ac:dyDescent="0.25">
      <c r="A126" s="6"/>
      <c r="B126" s="13"/>
      <c r="C126" s="14"/>
      <c r="D126" s="14"/>
      <c r="E126" s="15"/>
      <c r="F126" s="15"/>
      <c r="G126" s="16" t="str">
        <f>IF(E126="","",E126-F126)</f>
        <v/>
      </c>
      <c r="H126" s="17" t="str">
        <f>IF(OR(A126="",G126="",N(G126)&lt;=0),"",'Balance âgée'!$C$3-D126)</f>
        <v/>
      </c>
      <c r="I126" s="18" t="str">
        <f>IF(H126="","",IF(H126&lt;=0,"Non échu",IF(H126&lt;=30,"1 à 30 j",IF(H126&lt;=60,"31 à 60 j",IF(H126&lt;=90,"61 à 90 j","Plus de 90 j")))))</f>
        <v/>
      </c>
    </row>
    <row r="127" spans="1:9" x14ac:dyDescent="0.25">
      <c r="A127" s="6"/>
      <c r="B127" s="13"/>
      <c r="C127" s="14"/>
      <c r="D127" s="14"/>
      <c r="E127" s="15"/>
      <c r="F127" s="15"/>
      <c r="G127" s="16" t="str">
        <f>IF(E127="","",E127-F127)</f>
        <v/>
      </c>
      <c r="H127" s="17" t="str">
        <f>IF(OR(A127="",G127="",N(G127)&lt;=0),"",'Balance âgée'!$C$3-D127)</f>
        <v/>
      </c>
      <c r="I127" s="18" t="str">
        <f>IF(H127="","",IF(H127&lt;=0,"Non échu",IF(H127&lt;=30,"1 à 30 j",IF(H127&lt;=60,"31 à 60 j",IF(H127&lt;=90,"61 à 90 j","Plus de 90 j")))))</f>
        <v/>
      </c>
    </row>
    <row r="128" spans="1:9" x14ac:dyDescent="0.25">
      <c r="A128" s="6"/>
      <c r="B128" s="13"/>
      <c r="C128" s="14"/>
      <c r="D128" s="14"/>
      <c r="E128" s="15"/>
      <c r="F128" s="15"/>
      <c r="G128" s="16" t="str">
        <f>IF(E128="","",E128-F128)</f>
        <v/>
      </c>
      <c r="H128" s="17" t="str">
        <f>IF(OR(A128="",G128="",N(G128)&lt;=0),"",'Balance âgée'!$C$3-D128)</f>
        <v/>
      </c>
      <c r="I128" s="18" t="str">
        <f>IF(H128="","",IF(H128&lt;=0,"Non échu",IF(H128&lt;=30,"1 à 30 j",IF(H128&lt;=60,"31 à 60 j",IF(H128&lt;=90,"61 à 90 j","Plus de 90 j")))))</f>
        <v/>
      </c>
    </row>
    <row r="129" spans="1:9" x14ac:dyDescent="0.25">
      <c r="A129" s="6"/>
      <c r="B129" s="13"/>
      <c r="C129" s="14"/>
      <c r="D129" s="14"/>
      <c r="E129" s="15"/>
      <c r="F129" s="15"/>
      <c r="G129" s="16" t="str">
        <f>IF(E129="","",E129-F129)</f>
        <v/>
      </c>
      <c r="H129" s="17" t="str">
        <f>IF(OR(A129="",G129="",N(G129)&lt;=0),"",'Balance âgée'!$C$3-D129)</f>
        <v/>
      </c>
      <c r="I129" s="18" t="str">
        <f>IF(H129="","",IF(H129&lt;=0,"Non échu",IF(H129&lt;=30,"1 à 30 j",IF(H129&lt;=60,"31 à 60 j",IF(H129&lt;=90,"61 à 90 j","Plus de 90 j")))))</f>
        <v/>
      </c>
    </row>
    <row r="130" spans="1:9" x14ac:dyDescent="0.25">
      <c r="A130" s="6"/>
      <c r="B130" s="13"/>
      <c r="C130" s="14"/>
      <c r="D130" s="14"/>
      <c r="E130" s="15"/>
      <c r="F130" s="15"/>
      <c r="G130" s="16" t="str">
        <f>IF(E130="","",E130-F130)</f>
        <v/>
      </c>
      <c r="H130" s="17" t="str">
        <f>IF(OR(A130="",G130="",N(G130)&lt;=0),"",'Balance âgée'!$C$3-D130)</f>
        <v/>
      </c>
      <c r="I130" s="18" t="str">
        <f>IF(H130="","",IF(H130&lt;=0,"Non échu",IF(H130&lt;=30,"1 à 30 j",IF(H130&lt;=60,"31 à 60 j",IF(H130&lt;=90,"61 à 90 j","Plus de 90 j")))))</f>
        <v/>
      </c>
    </row>
    <row r="131" spans="1:9" x14ac:dyDescent="0.25">
      <c r="A131" s="6"/>
      <c r="B131" s="13"/>
      <c r="C131" s="14"/>
      <c r="D131" s="14"/>
      <c r="E131" s="15"/>
      <c r="F131" s="15"/>
      <c r="G131" s="16" t="str">
        <f>IF(E131="","",E131-F131)</f>
        <v/>
      </c>
      <c r="H131" s="17" t="str">
        <f>IF(OR(A131="",G131="",N(G131)&lt;=0),"",'Balance âgée'!$C$3-D131)</f>
        <v/>
      </c>
      <c r="I131" s="18" t="str">
        <f>IF(H131="","",IF(H131&lt;=0,"Non échu",IF(H131&lt;=30,"1 à 30 j",IF(H131&lt;=60,"31 à 60 j",IF(H131&lt;=90,"61 à 90 j","Plus de 90 j")))))</f>
        <v/>
      </c>
    </row>
    <row r="132" spans="1:9" x14ac:dyDescent="0.25">
      <c r="A132" s="6"/>
      <c r="B132" s="13"/>
      <c r="C132" s="14"/>
      <c r="D132" s="14"/>
      <c r="E132" s="15"/>
      <c r="F132" s="15"/>
      <c r="G132" s="16" t="str">
        <f>IF(E132="","",E132-F132)</f>
        <v/>
      </c>
      <c r="H132" s="17" t="str">
        <f>IF(OR(A132="",G132="",N(G132)&lt;=0),"",'Balance âgée'!$C$3-D132)</f>
        <v/>
      </c>
      <c r="I132" s="18" t="str">
        <f>IF(H132="","",IF(H132&lt;=0,"Non échu",IF(H132&lt;=30,"1 à 30 j",IF(H132&lt;=60,"31 à 60 j",IF(H132&lt;=90,"61 à 90 j","Plus de 90 j")))))</f>
        <v/>
      </c>
    </row>
    <row r="133" spans="1:9" x14ac:dyDescent="0.25">
      <c r="A133" s="6"/>
      <c r="B133" s="13"/>
      <c r="C133" s="14"/>
      <c r="D133" s="14"/>
      <c r="E133" s="15"/>
      <c r="F133" s="15"/>
      <c r="G133" s="16" t="str">
        <f>IF(E133="","",E133-F133)</f>
        <v/>
      </c>
      <c r="H133" s="17" t="str">
        <f>IF(OR(A133="",G133="",N(G133)&lt;=0),"",'Balance âgée'!$C$3-D133)</f>
        <v/>
      </c>
      <c r="I133" s="18" t="str">
        <f>IF(H133="","",IF(H133&lt;=0,"Non échu",IF(H133&lt;=30,"1 à 30 j",IF(H133&lt;=60,"31 à 60 j",IF(H133&lt;=90,"61 à 90 j","Plus de 90 j")))))</f>
        <v/>
      </c>
    </row>
    <row r="134" spans="1:9" x14ac:dyDescent="0.25">
      <c r="A134" s="6"/>
      <c r="B134" s="13"/>
      <c r="C134" s="14"/>
      <c r="D134" s="14"/>
      <c r="E134" s="15"/>
      <c r="F134" s="15"/>
      <c r="G134" s="16" t="str">
        <f>IF(E134="","",E134-F134)</f>
        <v/>
      </c>
      <c r="H134" s="17" t="str">
        <f>IF(OR(A134="",G134="",N(G134)&lt;=0),"",'Balance âgée'!$C$3-D134)</f>
        <v/>
      </c>
      <c r="I134" s="18" t="str">
        <f>IF(H134="","",IF(H134&lt;=0,"Non échu",IF(H134&lt;=30,"1 à 30 j",IF(H134&lt;=60,"31 à 60 j",IF(H134&lt;=90,"61 à 90 j","Plus de 90 j")))))</f>
        <v/>
      </c>
    </row>
    <row r="135" spans="1:9" x14ac:dyDescent="0.25">
      <c r="A135" s="6"/>
      <c r="B135" s="13"/>
      <c r="C135" s="14"/>
      <c r="D135" s="14"/>
      <c r="E135" s="15"/>
      <c r="F135" s="15"/>
      <c r="G135" s="16" t="str">
        <f>IF(E135="","",E135-F135)</f>
        <v/>
      </c>
      <c r="H135" s="17" t="str">
        <f>IF(OR(A135="",G135="",N(G135)&lt;=0),"",'Balance âgée'!$C$3-D135)</f>
        <v/>
      </c>
      <c r="I135" s="18" t="str">
        <f>IF(H135="","",IF(H135&lt;=0,"Non échu",IF(H135&lt;=30,"1 à 30 j",IF(H135&lt;=60,"31 à 60 j",IF(H135&lt;=90,"61 à 90 j","Plus de 90 j")))))</f>
        <v/>
      </c>
    </row>
    <row r="136" spans="1:9" x14ac:dyDescent="0.25">
      <c r="A136" s="6"/>
      <c r="B136" s="13"/>
      <c r="C136" s="14"/>
      <c r="D136" s="14"/>
      <c r="E136" s="15"/>
      <c r="F136" s="15"/>
      <c r="G136" s="16" t="str">
        <f>IF(E136="","",E136-F136)</f>
        <v/>
      </c>
      <c r="H136" s="17" t="str">
        <f>IF(OR(A136="",G136="",N(G136)&lt;=0),"",'Balance âgée'!$C$3-D136)</f>
        <v/>
      </c>
      <c r="I136" s="18" t="str">
        <f>IF(H136="","",IF(H136&lt;=0,"Non échu",IF(H136&lt;=30,"1 à 30 j",IF(H136&lt;=60,"31 à 60 j",IF(H136&lt;=90,"61 à 90 j","Plus de 90 j")))))</f>
        <v/>
      </c>
    </row>
    <row r="137" spans="1:9" x14ac:dyDescent="0.25">
      <c r="A137" s="6"/>
      <c r="B137" s="13"/>
      <c r="C137" s="14"/>
      <c r="D137" s="14"/>
      <c r="E137" s="15"/>
      <c r="F137" s="15"/>
      <c r="G137" s="16" t="str">
        <f>IF(E137="","",E137-F137)</f>
        <v/>
      </c>
      <c r="H137" s="17" t="str">
        <f>IF(OR(A137="",G137="",N(G137)&lt;=0),"",'Balance âgée'!$C$3-D137)</f>
        <v/>
      </c>
      <c r="I137" s="18" t="str">
        <f>IF(H137="","",IF(H137&lt;=0,"Non échu",IF(H137&lt;=30,"1 à 30 j",IF(H137&lt;=60,"31 à 60 j",IF(H137&lt;=90,"61 à 90 j","Plus de 90 j")))))</f>
        <v/>
      </c>
    </row>
    <row r="138" spans="1:9" x14ac:dyDescent="0.25">
      <c r="A138" s="6"/>
      <c r="B138" s="13"/>
      <c r="C138" s="14"/>
      <c r="D138" s="14"/>
      <c r="E138" s="15"/>
      <c r="F138" s="15"/>
      <c r="G138" s="16" t="str">
        <f>IF(E138="","",E138-F138)</f>
        <v/>
      </c>
      <c r="H138" s="17" t="str">
        <f>IF(OR(A138="",G138="",N(G138)&lt;=0),"",'Balance âgée'!$C$3-D138)</f>
        <v/>
      </c>
      <c r="I138" s="18" t="str">
        <f>IF(H138="","",IF(H138&lt;=0,"Non échu",IF(H138&lt;=30,"1 à 30 j",IF(H138&lt;=60,"31 à 60 j",IF(H138&lt;=90,"61 à 90 j","Plus de 90 j")))))</f>
        <v/>
      </c>
    </row>
    <row r="139" spans="1:9" x14ac:dyDescent="0.25">
      <c r="A139" s="6"/>
      <c r="B139" s="13"/>
      <c r="C139" s="14"/>
      <c r="D139" s="14"/>
      <c r="E139" s="15"/>
      <c r="F139" s="15"/>
      <c r="G139" s="16" t="str">
        <f>IF(E139="","",E139-F139)</f>
        <v/>
      </c>
      <c r="H139" s="17" t="str">
        <f>IF(OR(A139="",G139="",N(G139)&lt;=0),"",'Balance âgée'!$C$3-D139)</f>
        <v/>
      </c>
      <c r="I139" s="18" t="str">
        <f>IF(H139="","",IF(H139&lt;=0,"Non échu",IF(H139&lt;=30,"1 à 30 j",IF(H139&lt;=60,"31 à 60 j",IF(H139&lt;=90,"61 à 90 j","Plus de 90 j")))))</f>
        <v/>
      </c>
    </row>
    <row r="140" spans="1:9" x14ac:dyDescent="0.25">
      <c r="A140" s="6"/>
      <c r="B140" s="13"/>
      <c r="C140" s="14"/>
      <c r="D140" s="14"/>
      <c r="E140" s="15"/>
      <c r="F140" s="15"/>
      <c r="G140" s="16" t="str">
        <f>IF(E140="","",E140-F140)</f>
        <v/>
      </c>
      <c r="H140" s="17" t="str">
        <f>IF(OR(A140="",G140="",N(G140)&lt;=0),"",'Balance âgée'!$C$3-D140)</f>
        <v/>
      </c>
      <c r="I140" s="18" t="str">
        <f>IF(H140="","",IF(H140&lt;=0,"Non échu",IF(H140&lt;=30,"1 à 30 j",IF(H140&lt;=60,"31 à 60 j",IF(H140&lt;=90,"61 à 90 j","Plus de 90 j")))))</f>
        <v/>
      </c>
    </row>
    <row r="141" spans="1:9" x14ac:dyDescent="0.25">
      <c r="A141" s="6"/>
      <c r="B141" s="13"/>
      <c r="C141" s="14"/>
      <c r="D141" s="14"/>
      <c r="E141" s="15"/>
      <c r="F141" s="15"/>
      <c r="G141" s="16" t="str">
        <f>IF(E141="","",E141-F141)</f>
        <v/>
      </c>
      <c r="H141" s="17" t="str">
        <f>IF(OR(A141="",G141="",N(G141)&lt;=0),"",'Balance âgée'!$C$3-D141)</f>
        <v/>
      </c>
      <c r="I141" s="18" t="str">
        <f>IF(H141="","",IF(H141&lt;=0,"Non échu",IF(H141&lt;=30,"1 à 30 j",IF(H141&lt;=60,"31 à 60 j",IF(H141&lt;=90,"61 à 90 j","Plus de 90 j")))))</f>
        <v/>
      </c>
    </row>
    <row r="142" spans="1:9" x14ac:dyDescent="0.25">
      <c r="A142" s="6"/>
      <c r="B142" s="13"/>
      <c r="C142" s="14"/>
      <c r="D142" s="14"/>
      <c r="E142" s="15"/>
      <c r="F142" s="15"/>
      <c r="G142" s="16" t="str">
        <f>IF(E142="","",E142-F142)</f>
        <v/>
      </c>
      <c r="H142" s="17" t="str">
        <f>IF(OR(A142="",G142="",N(G142)&lt;=0),"",'Balance âgée'!$C$3-D142)</f>
        <v/>
      </c>
      <c r="I142" s="18" t="str">
        <f>IF(H142="","",IF(H142&lt;=0,"Non échu",IF(H142&lt;=30,"1 à 30 j",IF(H142&lt;=60,"31 à 60 j",IF(H142&lt;=90,"61 à 90 j","Plus de 90 j")))))</f>
        <v/>
      </c>
    </row>
    <row r="143" spans="1:9" x14ac:dyDescent="0.25">
      <c r="A143" s="6"/>
      <c r="B143" s="13"/>
      <c r="C143" s="14"/>
      <c r="D143" s="14"/>
      <c r="E143" s="15"/>
      <c r="F143" s="15"/>
      <c r="G143" s="16" t="str">
        <f>IF(E143="","",E143-F143)</f>
        <v/>
      </c>
      <c r="H143" s="17" t="str">
        <f>IF(OR(A143="",G143="",N(G143)&lt;=0),"",'Balance âgée'!$C$3-D143)</f>
        <v/>
      </c>
      <c r="I143" s="18" t="str">
        <f>IF(H143="","",IF(H143&lt;=0,"Non échu",IF(H143&lt;=30,"1 à 30 j",IF(H143&lt;=60,"31 à 60 j",IF(H143&lt;=90,"61 à 90 j","Plus de 90 j")))))</f>
        <v/>
      </c>
    </row>
    <row r="144" spans="1:9" x14ac:dyDescent="0.25">
      <c r="A144" s="6"/>
      <c r="B144" s="13"/>
      <c r="C144" s="14"/>
      <c r="D144" s="14"/>
      <c r="E144" s="15"/>
      <c r="F144" s="15"/>
      <c r="G144" s="16" t="str">
        <f>IF(E144="","",E144-F144)</f>
        <v/>
      </c>
      <c r="H144" s="17" t="str">
        <f>IF(OR(A144="",G144="",N(G144)&lt;=0),"",'Balance âgée'!$C$3-D144)</f>
        <v/>
      </c>
      <c r="I144" s="18" t="str">
        <f>IF(H144="","",IF(H144&lt;=0,"Non échu",IF(H144&lt;=30,"1 à 30 j",IF(H144&lt;=60,"31 à 60 j",IF(H144&lt;=90,"61 à 90 j","Plus de 90 j")))))</f>
        <v/>
      </c>
    </row>
    <row r="145" spans="1:9" x14ac:dyDescent="0.25">
      <c r="A145" s="6"/>
      <c r="B145" s="13"/>
      <c r="C145" s="14"/>
      <c r="D145" s="14"/>
      <c r="E145" s="15"/>
      <c r="F145" s="15"/>
      <c r="G145" s="16" t="str">
        <f>IF(E145="","",E145-F145)</f>
        <v/>
      </c>
      <c r="H145" s="17" t="str">
        <f>IF(OR(A145="",G145="",N(G145)&lt;=0),"",'Balance âgée'!$C$3-D145)</f>
        <v/>
      </c>
      <c r="I145" s="18" t="str">
        <f>IF(H145="","",IF(H145&lt;=0,"Non échu",IF(H145&lt;=30,"1 à 30 j",IF(H145&lt;=60,"31 à 60 j",IF(H145&lt;=90,"61 à 90 j","Plus de 90 j")))))</f>
        <v/>
      </c>
    </row>
    <row r="146" spans="1:9" x14ac:dyDescent="0.25">
      <c r="A146" s="6"/>
      <c r="B146" s="13"/>
      <c r="C146" s="14"/>
      <c r="D146" s="14"/>
      <c r="E146" s="15"/>
      <c r="F146" s="15"/>
      <c r="G146" s="16" t="str">
        <f>IF(E146="","",E146-F146)</f>
        <v/>
      </c>
      <c r="H146" s="17" t="str">
        <f>IF(OR(A146="",G146="",N(G146)&lt;=0),"",'Balance âgée'!$C$3-D146)</f>
        <v/>
      </c>
      <c r="I146" s="18" t="str">
        <f>IF(H146="","",IF(H146&lt;=0,"Non échu",IF(H146&lt;=30,"1 à 30 j",IF(H146&lt;=60,"31 à 60 j",IF(H146&lt;=90,"61 à 90 j","Plus de 90 j")))))</f>
        <v/>
      </c>
    </row>
    <row r="147" spans="1:9" x14ac:dyDescent="0.25">
      <c r="A147" s="6"/>
      <c r="B147" s="13"/>
      <c r="C147" s="14"/>
      <c r="D147" s="14"/>
      <c r="E147" s="15"/>
      <c r="F147" s="15"/>
      <c r="G147" s="16" t="str">
        <f>IF(E147="","",E147-F147)</f>
        <v/>
      </c>
      <c r="H147" s="17" t="str">
        <f>IF(OR(A147="",G147="",N(G147)&lt;=0),"",'Balance âgée'!$C$3-D147)</f>
        <v/>
      </c>
      <c r="I147" s="18" t="str">
        <f>IF(H147="","",IF(H147&lt;=0,"Non échu",IF(H147&lt;=30,"1 à 30 j",IF(H147&lt;=60,"31 à 60 j",IF(H147&lt;=90,"61 à 90 j","Plus de 90 j")))))</f>
        <v/>
      </c>
    </row>
    <row r="148" spans="1:9" x14ac:dyDescent="0.25">
      <c r="A148" s="6"/>
      <c r="B148" s="13"/>
      <c r="C148" s="14"/>
      <c r="D148" s="14"/>
      <c r="E148" s="15"/>
      <c r="F148" s="15"/>
      <c r="G148" s="16" t="str">
        <f>IF(E148="","",E148-F148)</f>
        <v/>
      </c>
      <c r="H148" s="17" t="str">
        <f>IF(OR(A148="",G148="",N(G148)&lt;=0),"",'Balance âgée'!$C$3-D148)</f>
        <v/>
      </c>
      <c r="I148" s="18" t="str">
        <f>IF(H148="","",IF(H148&lt;=0,"Non échu",IF(H148&lt;=30,"1 à 30 j",IF(H148&lt;=60,"31 à 60 j",IF(H148&lt;=90,"61 à 90 j","Plus de 90 j")))))</f>
        <v/>
      </c>
    </row>
    <row r="149" spans="1:9" x14ac:dyDescent="0.25">
      <c r="A149" s="6"/>
      <c r="B149" s="13"/>
      <c r="C149" s="14"/>
      <c r="D149" s="14"/>
      <c r="E149" s="15"/>
      <c r="F149" s="15"/>
      <c r="G149" s="16" t="str">
        <f>IF(E149="","",E149-F149)</f>
        <v/>
      </c>
      <c r="H149" s="17" t="str">
        <f>IF(OR(A149="",G149="",N(G149)&lt;=0),"",'Balance âgée'!$C$3-D149)</f>
        <v/>
      </c>
      <c r="I149" s="18" t="str">
        <f>IF(H149="","",IF(H149&lt;=0,"Non échu",IF(H149&lt;=30,"1 à 30 j",IF(H149&lt;=60,"31 à 60 j",IF(H149&lt;=90,"61 à 90 j","Plus de 90 j")))))</f>
        <v/>
      </c>
    </row>
    <row r="150" spans="1:9" x14ac:dyDescent="0.25">
      <c r="A150" s="6"/>
      <c r="B150" s="13"/>
      <c r="C150" s="14"/>
      <c r="D150" s="14"/>
      <c r="E150" s="15"/>
      <c r="F150" s="15"/>
      <c r="G150" s="16" t="str">
        <f>IF(E150="","",E150-F150)</f>
        <v/>
      </c>
      <c r="H150" s="17" t="str">
        <f>IF(OR(A150="",G150="",N(G150)&lt;=0),"",'Balance âgée'!$C$3-D150)</f>
        <v/>
      </c>
      <c r="I150" s="18" t="str">
        <f>IF(H150="","",IF(H150&lt;=0,"Non échu",IF(H150&lt;=30,"1 à 30 j",IF(H150&lt;=60,"31 à 60 j",IF(H150&lt;=90,"61 à 90 j","Plus de 90 j")))))</f>
        <v/>
      </c>
    </row>
    <row r="151" spans="1:9" x14ac:dyDescent="0.25">
      <c r="A151" s="6"/>
      <c r="B151" s="13"/>
      <c r="C151" s="14"/>
      <c r="D151" s="14"/>
      <c r="E151" s="15"/>
      <c r="F151" s="15"/>
      <c r="G151" s="16" t="str">
        <f>IF(E151="","",E151-F151)</f>
        <v/>
      </c>
      <c r="H151" s="17" t="str">
        <f>IF(OR(A151="",G151="",N(G151)&lt;=0),"",'Balance âgée'!$C$3-D151)</f>
        <v/>
      </c>
      <c r="I151" s="18" t="str">
        <f>IF(H151="","",IF(H151&lt;=0,"Non échu",IF(H151&lt;=30,"1 à 30 j",IF(H151&lt;=60,"31 à 60 j",IF(H151&lt;=90,"61 à 90 j","Plus de 90 j")))))</f>
        <v/>
      </c>
    </row>
    <row r="152" spans="1:9" x14ac:dyDescent="0.25">
      <c r="A152" s="6"/>
      <c r="B152" s="13"/>
      <c r="C152" s="14"/>
      <c r="D152" s="14"/>
      <c r="E152" s="15"/>
      <c r="F152" s="15"/>
      <c r="G152" s="16" t="str">
        <f>IF(E152="","",E152-F152)</f>
        <v/>
      </c>
      <c r="H152" s="17" t="str">
        <f>IF(OR(A152="",G152="",N(G152)&lt;=0),"",'Balance âgée'!$C$3-D152)</f>
        <v/>
      </c>
      <c r="I152" s="18" t="str">
        <f>IF(H152="","",IF(H152&lt;=0,"Non échu",IF(H152&lt;=30,"1 à 30 j",IF(H152&lt;=60,"31 à 60 j",IF(H152&lt;=90,"61 à 90 j","Plus de 90 j")))))</f>
        <v/>
      </c>
    </row>
    <row r="153" spans="1:9" x14ac:dyDescent="0.25">
      <c r="A153" s="6"/>
      <c r="B153" s="13"/>
      <c r="C153" s="14"/>
      <c r="D153" s="14"/>
      <c r="E153" s="15"/>
      <c r="F153" s="15"/>
      <c r="G153" s="16" t="str">
        <f>IF(E153="","",E153-F153)</f>
        <v/>
      </c>
      <c r="H153" s="17" t="str">
        <f>IF(OR(A153="",G153="",N(G153)&lt;=0),"",'Balance âgée'!$C$3-D153)</f>
        <v/>
      </c>
      <c r="I153" s="18" t="str">
        <f>IF(H153="","",IF(H153&lt;=0,"Non échu",IF(H153&lt;=30,"1 à 30 j",IF(H153&lt;=60,"31 à 60 j",IF(H153&lt;=90,"61 à 90 j","Plus de 90 j")))))</f>
        <v/>
      </c>
    </row>
    <row r="154" spans="1:9" x14ac:dyDescent="0.25">
      <c r="A154" s="6"/>
      <c r="B154" s="13"/>
      <c r="C154" s="14"/>
      <c r="D154" s="14"/>
      <c r="E154" s="15"/>
      <c r="F154" s="15"/>
      <c r="G154" s="16" t="str">
        <f>IF(E154="","",E154-F154)</f>
        <v/>
      </c>
      <c r="H154" s="17" t="str">
        <f>IF(OR(A154="",G154="",N(G154)&lt;=0),"",'Balance âgée'!$C$3-D154)</f>
        <v/>
      </c>
      <c r="I154" s="18" t="str">
        <f>IF(H154="","",IF(H154&lt;=0,"Non échu",IF(H154&lt;=30,"1 à 30 j",IF(H154&lt;=60,"31 à 60 j",IF(H154&lt;=90,"61 à 90 j","Plus de 90 j")))))</f>
        <v/>
      </c>
    </row>
    <row r="155" spans="1:9" x14ac:dyDescent="0.25">
      <c r="A155" s="6"/>
      <c r="B155" s="13"/>
      <c r="C155" s="14"/>
      <c r="D155" s="14"/>
      <c r="E155" s="15"/>
      <c r="F155" s="15"/>
      <c r="G155" s="16" t="str">
        <f>IF(E155="","",E155-F155)</f>
        <v/>
      </c>
      <c r="H155" s="17" t="str">
        <f>IF(OR(A155="",G155="",N(G155)&lt;=0),"",'Balance âgée'!$C$3-D155)</f>
        <v/>
      </c>
      <c r="I155" s="18" t="str">
        <f>IF(H155="","",IF(H155&lt;=0,"Non échu",IF(H155&lt;=30,"1 à 30 j",IF(H155&lt;=60,"31 à 60 j",IF(H155&lt;=90,"61 à 90 j","Plus de 90 j")))))</f>
        <v/>
      </c>
    </row>
    <row r="156" spans="1:9" x14ac:dyDescent="0.25">
      <c r="A156" s="6"/>
      <c r="B156" s="13"/>
      <c r="C156" s="14"/>
      <c r="D156" s="14"/>
      <c r="E156" s="15"/>
      <c r="F156" s="15"/>
      <c r="G156" s="16" t="str">
        <f>IF(E156="","",E156-F156)</f>
        <v/>
      </c>
      <c r="H156" s="17" t="str">
        <f>IF(OR(A156="",G156="",N(G156)&lt;=0),"",'Balance âgée'!$C$3-D156)</f>
        <v/>
      </c>
      <c r="I156" s="18" t="str">
        <f>IF(H156="","",IF(H156&lt;=0,"Non échu",IF(H156&lt;=30,"1 à 30 j",IF(H156&lt;=60,"31 à 60 j",IF(H156&lt;=90,"61 à 90 j","Plus de 90 j")))))</f>
        <v/>
      </c>
    </row>
    <row r="157" spans="1:9" x14ac:dyDescent="0.25">
      <c r="A157" s="6"/>
      <c r="B157" s="13"/>
      <c r="C157" s="14"/>
      <c r="D157" s="14"/>
      <c r="E157" s="15"/>
      <c r="F157" s="15"/>
      <c r="G157" s="16" t="str">
        <f>IF(E157="","",E157-F157)</f>
        <v/>
      </c>
      <c r="H157" s="17" t="str">
        <f>IF(OR(A157="",G157="",N(G157)&lt;=0),"",'Balance âgée'!$C$3-D157)</f>
        <v/>
      </c>
      <c r="I157" s="18" t="str">
        <f>IF(H157="","",IF(H157&lt;=0,"Non échu",IF(H157&lt;=30,"1 à 30 j",IF(H157&lt;=60,"31 à 60 j",IF(H157&lt;=90,"61 à 90 j","Plus de 90 j")))))</f>
        <v/>
      </c>
    </row>
    <row r="158" spans="1:9" x14ac:dyDescent="0.25">
      <c r="A158" s="6"/>
      <c r="B158" s="13"/>
      <c r="C158" s="14"/>
      <c r="D158" s="14"/>
      <c r="E158" s="15"/>
      <c r="F158" s="15"/>
      <c r="G158" s="16" t="str">
        <f>IF(E158="","",E158-F158)</f>
        <v/>
      </c>
      <c r="H158" s="17" t="str">
        <f>IF(OR(A158="",G158="",N(G158)&lt;=0),"",'Balance âgée'!$C$3-D158)</f>
        <v/>
      </c>
      <c r="I158" s="18" t="str">
        <f>IF(H158="","",IF(H158&lt;=0,"Non échu",IF(H158&lt;=30,"1 à 30 j",IF(H158&lt;=60,"31 à 60 j",IF(H158&lt;=90,"61 à 90 j","Plus de 90 j")))))</f>
        <v/>
      </c>
    </row>
    <row r="159" spans="1:9" x14ac:dyDescent="0.25">
      <c r="A159" s="6"/>
      <c r="B159" s="13"/>
      <c r="C159" s="14"/>
      <c r="D159" s="14"/>
      <c r="E159" s="15"/>
      <c r="F159" s="15"/>
      <c r="G159" s="16" t="str">
        <f>IF(E159="","",E159-F159)</f>
        <v/>
      </c>
      <c r="H159" s="17" t="str">
        <f>IF(OR(A159="",G159="",N(G159)&lt;=0),"",'Balance âgée'!$C$3-D159)</f>
        <v/>
      </c>
      <c r="I159" s="18" t="str">
        <f>IF(H159="","",IF(H159&lt;=0,"Non échu",IF(H159&lt;=30,"1 à 30 j",IF(H159&lt;=60,"31 à 60 j",IF(H159&lt;=90,"61 à 90 j","Plus de 90 j")))))</f>
        <v/>
      </c>
    </row>
    <row r="160" spans="1:9" x14ac:dyDescent="0.25">
      <c r="A160" s="6"/>
      <c r="B160" s="13"/>
      <c r="C160" s="14"/>
      <c r="D160" s="14"/>
      <c r="E160" s="15"/>
      <c r="F160" s="15"/>
      <c r="G160" s="16" t="str">
        <f>IF(E160="","",E160-F160)</f>
        <v/>
      </c>
      <c r="H160" s="17" t="str">
        <f>IF(OR(A160="",G160="",N(G160)&lt;=0),"",'Balance âgée'!$C$3-D160)</f>
        <v/>
      </c>
      <c r="I160" s="18" t="str">
        <f>IF(H160="","",IF(H160&lt;=0,"Non échu",IF(H160&lt;=30,"1 à 30 j",IF(H160&lt;=60,"31 à 60 j",IF(H160&lt;=90,"61 à 90 j","Plus de 90 j")))))</f>
        <v/>
      </c>
    </row>
    <row r="161" spans="1:9" x14ac:dyDescent="0.25">
      <c r="A161" s="6"/>
      <c r="B161" s="13"/>
      <c r="C161" s="14"/>
      <c r="D161" s="14"/>
      <c r="E161" s="15"/>
      <c r="F161" s="15"/>
      <c r="G161" s="16" t="str">
        <f>IF(E161="","",E161-F161)</f>
        <v/>
      </c>
      <c r="H161" s="17" t="str">
        <f>IF(OR(A161="",G161="",N(G161)&lt;=0),"",'Balance âgée'!$C$3-D161)</f>
        <v/>
      </c>
      <c r="I161" s="18" t="str">
        <f>IF(H161="","",IF(H161&lt;=0,"Non échu",IF(H161&lt;=30,"1 à 30 j",IF(H161&lt;=60,"31 à 60 j",IF(H161&lt;=90,"61 à 90 j","Plus de 90 j")))))</f>
        <v/>
      </c>
    </row>
    <row r="162" spans="1:9" x14ac:dyDescent="0.25">
      <c r="A162" s="6"/>
      <c r="B162" s="13"/>
      <c r="C162" s="14"/>
      <c r="D162" s="14"/>
      <c r="E162" s="15"/>
      <c r="F162" s="15"/>
      <c r="G162" s="16" t="str">
        <f>IF(E162="","",E162-F162)</f>
        <v/>
      </c>
      <c r="H162" s="17" t="str">
        <f>IF(OR(A162="",G162="",N(G162)&lt;=0),"",'Balance âgée'!$C$3-D162)</f>
        <v/>
      </c>
      <c r="I162" s="18" t="str">
        <f>IF(H162="","",IF(H162&lt;=0,"Non échu",IF(H162&lt;=30,"1 à 30 j",IF(H162&lt;=60,"31 à 60 j",IF(H162&lt;=90,"61 à 90 j","Plus de 90 j")))))</f>
        <v/>
      </c>
    </row>
    <row r="163" spans="1:9" x14ac:dyDescent="0.25">
      <c r="A163" s="6"/>
      <c r="B163" s="13"/>
      <c r="C163" s="14"/>
      <c r="D163" s="14"/>
      <c r="E163" s="15"/>
      <c r="F163" s="15"/>
      <c r="G163" s="16" t="str">
        <f>IF(E163="","",E163-F163)</f>
        <v/>
      </c>
      <c r="H163" s="17" t="str">
        <f>IF(OR(A163="",G163="",N(G163)&lt;=0),"",'Balance âgée'!$C$3-D163)</f>
        <v/>
      </c>
      <c r="I163" s="18" t="str">
        <f>IF(H163="","",IF(H163&lt;=0,"Non échu",IF(H163&lt;=30,"1 à 30 j",IF(H163&lt;=60,"31 à 60 j",IF(H163&lt;=90,"61 à 90 j","Plus de 90 j")))))</f>
        <v/>
      </c>
    </row>
    <row r="164" spans="1:9" x14ac:dyDescent="0.25">
      <c r="A164" s="6"/>
      <c r="B164" s="13"/>
      <c r="C164" s="14"/>
      <c r="D164" s="14"/>
      <c r="E164" s="15"/>
      <c r="F164" s="15"/>
      <c r="G164" s="16" t="str">
        <f>IF(E164="","",E164-F164)</f>
        <v/>
      </c>
      <c r="H164" s="17" t="str">
        <f>IF(OR(A164="",G164="",N(G164)&lt;=0),"",'Balance âgée'!$C$3-D164)</f>
        <v/>
      </c>
      <c r="I164" s="18" t="str">
        <f>IF(H164="","",IF(H164&lt;=0,"Non échu",IF(H164&lt;=30,"1 à 30 j",IF(H164&lt;=60,"31 à 60 j",IF(H164&lt;=90,"61 à 90 j","Plus de 90 j")))))</f>
        <v/>
      </c>
    </row>
    <row r="165" spans="1:9" x14ac:dyDescent="0.25">
      <c r="A165" s="6"/>
      <c r="B165" s="13"/>
      <c r="C165" s="14"/>
      <c r="D165" s="14"/>
      <c r="E165" s="15"/>
      <c r="F165" s="15"/>
      <c r="G165" s="16" t="str">
        <f>IF(E165="","",E165-F165)</f>
        <v/>
      </c>
      <c r="H165" s="17" t="str">
        <f>IF(OR(A165="",G165="",N(G165)&lt;=0),"",'Balance âgée'!$C$3-D165)</f>
        <v/>
      </c>
      <c r="I165" s="18" t="str">
        <f>IF(H165="","",IF(H165&lt;=0,"Non échu",IF(H165&lt;=30,"1 à 30 j",IF(H165&lt;=60,"31 à 60 j",IF(H165&lt;=90,"61 à 90 j","Plus de 90 j")))))</f>
        <v/>
      </c>
    </row>
    <row r="166" spans="1:9" x14ac:dyDescent="0.25">
      <c r="A166" s="6"/>
      <c r="B166" s="13"/>
      <c r="C166" s="14"/>
      <c r="D166" s="14"/>
      <c r="E166" s="15"/>
      <c r="F166" s="15"/>
      <c r="G166" s="16" t="str">
        <f>IF(E166="","",E166-F166)</f>
        <v/>
      </c>
      <c r="H166" s="17" t="str">
        <f>IF(OR(A166="",G166="",N(G166)&lt;=0),"",'Balance âgée'!$C$3-D166)</f>
        <v/>
      </c>
      <c r="I166" s="18" t="str">
        <f>IF(H166="","",IF(H166&lt;=0,"Non échu",IF(H166&lt;=30,"1 à 30 j",IF(H166&lt;=60,"31 à 60 j",IF(H166&lt;=90,"61 à 90 j","Plus de 90 j")))))</f>
        <v/>
      </c>
    </row>
    <row r="167" spans="1:9" x14ac:dyDescent="0.25">
      <c r="A167" s="6"/>
      <c r="B167" s="13"/>
      <c r="C167" s="14"/>
      <c r="D167" s="14"/>
      <c r="E167" s="15"/>
      <c r="F167" s="15"/>
      <c r="G167" s="16" t="str">
        <f>IF(E167="","",E167-F167)</f>
        <v/>
      </c>
      <c r="H167" s="17" t="str">
        <f>IF(OR(A167="",G167="",N(G167)&lt;=0),"",'Balance âgée'!$C$3-D167)</f>
        <v/>
      </c>
      <c r="I167" s="18" t="str">
        <f>IF(H167="","",IF(H167&lt;=0,"Non échu",IF(H167&lt;=30,"1 à 30 j",IF(H167&lt;=60,"31 à 60 j",IF(H167&lt;=90,"61 à 90 j","Plus de 90 j")))))</f>
        <v/>
      </c>
    </row>
    <row r="168" spans="1:9" x14ac:dyDescent="0.25">
      <c r="A168" s="6"/>
      <c r="B168" s="13"/>
      <c r="C168" s="14"/>
      <c r="D168" s="14"/>
      <c r="E168" s="15"/>
      <c r="F168" s="15"/>
      <c r="G168" s="16" t="str">
        <f>IF(E168="","",E168-F168)</f>
        <v/>
      </c>
      <c r="H168" s="17" t="str">
        <f>IF(OR(A168="",G168="",N(G168)&lt;=0),"",'Balance âgée'!$C$3-D168)</f>
        <v/>
      </c>
      <c r="I168" s="18" t="str">
        <f>IF(H168="","",IF(H168&lt;=0,"Non échu",IF(H168&lt;=30,"1 à 30 j",IF(H168&lt;=60,"31 à 60 j",IF(H168&lt;=90,"61 à 90 j","Plus de 90 j")))))</f>
        <v/>
      </c>
    </row>
    <row r="169" spans="1:9" x14ac:dyDescent="0.25">
      <c r="A169" s="6"/>
      <c r="B169" s="13"/>
      <c r="C169" s="14"/>
      <c r="D169" s="14"/>
      <c r="E169" s="15"/>
      <c r="F169" s="15"/>
      <c r="G169" s="16" t="str">
        <f>IF(E169="","",E169-F169)</f>
        <v/>
      </c>
      <c r="H169" s="17" t="str">
        <f>IF(OR(A169="",G169="",N(G169)&lt;=0),"",'Balance âgée'!$C$3-D169)</f>
        <v/>
      </c>
      <c r="I169" s="18" t="str">
        <f>IF(H169="","",IF(H169&lt;=0,"Non échu",IF(H169&lt;=30,"1 à 30 j",IF(H169&lt;=60,"31 à 60 j",IF(H169&lt;=90,"61 à 90 j","Plus de 90 j")))))</f>
        <v/>
      </c>
    </row>
    <row r="170" spans="1:9" x14ac:dyDescent="0.25">
      <c r="A170" s="6"/>
      <c r="B170" s="13"/>
      <c r="C170" s="14"/>
      <c r="D170" s="14"/>
      <c r="E170" s="15"/>
      <c r="F170" s="15"/>
      <c r="G170" s="16" t="str">
        <f>IF(E170="","",E170-F170)</f>
        <v/>
      </c>
      <c r="H170" s="17" t="str">
        <f>IF(OR(A170="",G170="",N(G170)&lt;=0),"",'Balance âgée'!$C$3-D170)</f>
        <v/>
      </c>
      <c r="I170" s="18" t="str">
        <f>IF(H170="","",IF(H170&lt;=0,"Non échu",IF(H170&lt;=30,"1 à 30 j",IF(H170&lt;=60,"31 à 60 j",IF(H170&lt;=90,"61 à 90 j","Plus de 90 j")))))</f>
        <v/>
      </c>
    </row>
    <row r="171" spans="1:9" x14ac:dyDescent="0.25">
      <c r="A171" s="6"/>
      <c r="B171" s="13"/>
      <c r="C171" s="14"/>
      <c r="D171" s="14"/>
      <c r="E171" s="15"/>
      <c r="F171" s="15"/>
      <c r="G171" s="16" t="str">
        <f>IF(E171="","",E171-F171)</f>
        <v/>
      </c>
      <c r="H171" s="17" t="str">
        <f>IF(OR(A171="",G171="",N(G171)&lt;=0),"",'Balance âgée'!$C$3-D171)</f>
        <v/>
      </c>
      <c r="I171" s="18" t="str">
        <f>IF(H171="","",IF(H171&lt;=0,"Non échu",IF(H171&lt;=30,"1 à 30 j",IF(H171&lt;=60,"31 à 60 j",IF(H171&lt;=90,"61 à 90 j","Plus de 90 j")))))</f>
        <v/>
      </c>
    </row>
    <row r="172" spans="1:9" x14ac:dyDescent="0.25">
      <c r="A172" s="6"/>
      <c r="B172" s="13"/>
      <c r="C172" s="14"/>
      <c r="D172" s="14"/>
      <c r="E172" s="15"/>
      <c r="F172" s="15"/>
      <c r="G172" s="16" t="str">
        <f>IF(E172="","",E172-F172)</f>
        <v/>
      </c>
      <c r="H172" s="17" t="str">
        <f>IF(OR(A172="",G172="",N(G172)&lt;=0),"",'Balance âgée'!$C$3-D172)</f>
        <v/>
      </c>
      <c r="I172" s="18" t="str">
        <f>IF(H172="","",IF(H172&lt;=0,"Non échu",IF(H172&lt;=30,"1 à 30 j",IF(H172&lt;=60,"31 à 60 j",IF(H172&lt;=90,"61 à 90 j","Plus de 90 j")))))</f>
        <v/>
      </c>
    </row>
    <row r="173" spans="1:9" x14ac:dyDescent="0.25">
      <c r="A173" s="6"/>
      <c r="B173" s="13"/>
      <c r="C173" s="14"/>
      <c r="D173" s="14"/>
      <c r="E173" s="15"/>
      <c r="F173" s="15"/>
      <c r="G173" s="16" t="str">
        <f>IF(E173="","",E173-F173)</f>
        <v/>
      </c>
      <c r="H173" s="17" t="str">
        <f>IF(OR(A173="",G173="",N(G173)&lt;=0),"",'Balance âgée'!$C$3-D173)</f>
        <v/>
      </c>
      <c r="I173" s="18" t="str">
        <f>IF(H173="","",IF(H173&lt;=0,"Non échu",IF(H173&lt;=30,"1 à 30 j",IF(H173&lt;=60,"31 à 60 j",IF(H173&lt;=90,"61 à 90 j","Plus de 90 j")))))</f>
        <v/>
      </c>
    </row>
    <row r="174" spans="1:9" x14ac:dyDescent="0.25">
      <c r="A174" s="6"/>
      <c r="B174" s="13"/>
      <c r="C174" s="14"/>
      <c r="D174" s="14"/>
      <c r="E174" s="15"/>
      <c r="F174" s="15"/>
      <c r="G174" s="16" t="str">
        <f>IF(E174="","",E174-F174)</f>
        <v/>
      </c>
      <c r="H174" s="17" t="str">
        <f>IF(OR(A174="",G174="",N(G174)&lt;=0),"",'Balance âgée'!$C$3-D174)</f>
        <v/>
      </c>
      <c r="I174" s="18" t="str">
        <f>IF(H174="","",IF(H174&lt;=0,"Non échu",IF(H174&lt;=30,"1 à 30 j",IF(H174&lt;=60,"31 à 60 j",IF(H174&lt;=90,"61 à 90 j","Plus de 90 j")))))</f>
        <v/>
      </c>
    </row>
    <row r="175" spans="1:9" x14ac:dyDescent="0.25">
      <c r="A175" s="6"/>
      <c r="B175" s="13"/>
      <c r="C175" s="14"/>
      <c r="D175" s="14"/>
      <c r="E175" s="15"/>
      <c r="F175" s="15"/>
      <c r="G175" s="16" t="str">
        <f>IF(E175="","",E175-F175)</f>
        <v/>
      </c>
      <c r="H175" s="17" t="str">
        <f>IF(OR(A175="",G175="",N(G175)&lt;=0),"",'Balance âgée'!$C$3-D175)</f>
        <v/>
      </c>
      <c r="I175" s="18" t="str">
        <f>IF(H175="","",IF(H175&lt;=0,"Non échu",IF(H175&lt;=30,"1 à 30 j",IF(H175&lt;=60,"31 à 60 j",IF(H175&lt;=90,"61 à 90 j","Plus de 90 j")))))</f>
        <v/>
      </c>
    </row>
    <row r="176" spans="1:9" x14ac:dyDescent="0.25">
      <c r="A176" s="6"/>
      <c r="B176" s="13"/>
      <c r="C176" s="14"/>
      <c r="D176" s="14"/>
      <c r="E176" s="15"/>
      <c r="F176" s="15"/>
      <c r="G176" s="16" t="str">
        <f>IF(E176="","",E176-F176)</f>
        <v/>
      </c>
      <c r="H176" s="17" t="str">
        <f>IF(OR(A176="",G176="",N(G176)&lt;=0),"",'Balance âgée'!$C$3-D176)</f>
        <v/>
      </c>
      <c r="I176" s="18" t="str">
        <f>IF(H176="","",IF(H176&lt;=0,"Non échu",IF(H176&lt;=30,"1 à 30 j",IF(H176&lt;=60,"31 à 60 j",IF(H176&lt;=90,"61 à 90 j","Plus de 90 j")))))</f>
        <v/>
      </c>
    </row>
    <row r="177" spans="1:9" x14ac:dyDescent="0.25">
      <c r="A177" s="6"/>
      <c r="B177" s="13"/>
      <c r="C177" s="14"/>
      <c r="D177" s="14"/>
      <c r="E177" s="15"/>
      <c r="F177" s="15"/>
      <c r="G177" s="16" t="str">
        <f>IF(E177="","",E177-F177)</f>
        <v/>
      </c>
      <c r="H177" s="17" t="str">
        <f>IF(OR(A177="",G177="",N(G177)&lt;=0),"",'Balance âgée'!$C$3-D177)</f>
        <v/>
      </c>
      <c r="I177" s="18" t="str">
        <f>IF(H177="","",IF(H177&lt;=0,"Non échu",IF(H177&lt;=30,"1 à 30 j",IF(H177&lt;=60,"31 à 60 j",IF(H177&lt;=90,"61 à 90 j","Plus de 90 j")))))</f>
        <v/>
      </c>
    </row>
    <row r="178" spans="1:9" x14ac:dyDescent="0.25">
      <c r="A178" s="6"/>
      <c r="B178" s="13"/>
      <c r="C178" s="14"/>
      <c r="D178" s="14"/>
      <c r="E178" s="15"/>
      <c r="F178" s="15"/>
      <c r="G178" s="16" t="str">
        <f>IF(E178="","",E178-F178)</f>
        <v/>
      </c>
      <c r="H178" s="17" t="str">
        <f>IF(OR(A178="",G178="",N(G178)&lt;=0),"",'Balance âgée'!$C$3-D178)</f>
        <v/>
      </c>
      <c r="I178" s="18" t="str">
        <f>IF(H178="","",IF(H178&lt;=0,"Non échu",IF(H178&lt;=30,"1 à 30 j",IF(H178&lt;=60,"31 à 60 j",IF(H178&lt;=90,"61 à 90 j","Plus de 90 j")))))</f>
        <v/>
      </c>
    </row>
    <row r="179" spans="1:9" x14ac:dyDescent="0.25">
      <c r="A179" s="6"/>
      <c r="B179" s="13"/>
      <c r="C179" s="14"/>
      <c r="D179" s="14"/>
      <c r="E179" s="15"/>
      <c r="F179" s="15"/>
      <c r="G179" s="16" t="str">
        <f>IF(E179="","",E179-F179)</f>
        <v/>
      </c>
      <c r="H179" s="17" t="str">
        <f>IF(OR(A179="",G179="",N(G179)&lt;=0),"",'Balance âgée'!$C$3-D179)</f>
        <v/>
      </c>
      <c r="I179" s="18" t="str">
        <f>IF(H179="","",IF(H179&lt;=0,"Non échu",IF(H179&lt;=30,"1 à 30 j",IF(H179&lt;=60,"31 à 60 j",IF(H179&lt;=90,"61 à 90 j","Plus de 90 j")))))</f>
        <v/>
      </c>
    </row>
    <row r="180" spans="1:9" x14ac:dyDescent="0.25">
      <c r="A180" s="6"/>
      <c r="B180" s="13"/>
      <c r="C180" s="14"/>
      <c r="D180" s="14"/>
      <c r="E180" s="15"/>
      <c r="F180" s="15"/>
      <c r="G180" s="16" t="str">
        <f>IF(E180="","",E180-F180)</f>
        <v/>
      </c>
      <c r="H180" s="17" t="str">
        <f>IF(OR(A180="",G180="",N(G180)&lt;=0),"",'Balance âgée'!$C$3-D180)</f>
        <v/>
      </c>
      <c r="I180" s="18" t="str">
        <f>IF(H180="","",IF(H180&lt;=0,"Non échu",IF(H180&lt;=30,"1 à 30 j",IF(H180&lt;=60,"31 à 60 j",IF(H180&lt;=90,"61 à 90 j","Plus de 90 j")))))</f>
        <v/>
      </c>
    </row>
    <row r="181" spans="1:9" x14ac:dyDescent="0.25">
      <c r="A181" s="6"/>
      <c r="B181" s="13"/>
      <c r="C181" s="14"/>
      <c r="D181" s="14"/>
      <c r="E181" s="15"/>
      <c r="F181" s="15"/>
      <c r="G181" s="16" t="str">
        <f>IF(E181="","",E181-F181)</f>
        <v/>
      </c>
      <c r="H181" s="17" t="str">
        <f>IF(OR(A181="",G181="",N(G181)&lt;=0),"",'Balance âgée'!$C$3-D181)</f>
        <v/>
      </c>
      <c r="I181" s="18" t="str">
        <f>IF(H181="","",IF(H181&lt;=0,"Non échu",IF(H181&lt;=30,"1 à 30 j",IF(H181&lt;=60,"31 à 60 j",IF(H181&lt;=90,"61 à 90 j","Plus de 90 j")))))</f>
        <v/>
      </c>
    </row>
    <row r="182" spans="1:9" x14ac:dyDescent="0.25">
      <c r="A182" s="6"/>
      <c r="B182" s="13"/>
      <c r="C182" s="14"/>
      <c r="D182" s="14"/>
      <c r="E182" s="15"/>
      <c r="F182" s="15"/>
      <c r="G182" s="16" t="str">
        <f>IF(E182="","",E182-F182)</f>
        <v/>
      </c>
      <c r="H182" s="17" t="str">
        <f>IF(OR(A182="",G182="",N(G182)&lt;=0),"",'Balance âgée'!$C$3-D182)</f>
        <v/>
      </c>
      <c r="I182" s="18" t="str">
        <f>IF(H182="","",IF(H182&lt;=0,"Non échu",IF(H182&lt;=30,"1 à 30 j",IF(H182&lt;=60,"31 à 60 j",IF(H182&lt;=90,"61 à 90 j","Plus de 90 j")))))</f>
        <v/>
      </c>
    </row>
    <row r="183" spans="1:9" x14ac:dyDescent="0.25">
      <c r="A183" s="6"/>
      <c r="B183" s="13"/>
      <c r="C183" s="14"/>
      <c r="D183" s="14"/>
      <c r="E183" s="15"/>
      <c r="F183" s="15"/>
      <c r="G183" s="16" t="str">
        <f>IF(E183="","",E183-F183)</f>
        <v/>
      </c>
      <c r="H183" s="17" t="str">
        <f>IF(OR(A183="",G183="",N(G183)&lt;=0),"",'Balance âgée'!$C$3-D183)</f>
        <v/>
      </c>
      <c r="I183" s="18" t="str">
        <f>IF(H183="","",IF(H183&lt;=0,"Non échu",IF(H183&lt;=30,"1 à 30 j",IF(H183&lt;=60,"31 à 60 j",IF(H183&lt;=90,"61 à 90 j","Plus de 90 j")))))</f>
        <v/>
      </c>
    </row>
    <row r="184" spans="1:9" x14ac:dyDescent="0.25">
      <c r="A184" s="6"/>
      <c r="B184" s="13"/>
      <c r="C184" s="14"/>
      <c r="D184" s="14"/>
      <c r="E184" s="15"/>
      <c r="F184" s="15"/>
      <c r="G184" s="16" t="str">
        <f>IF(E184="","",E184-F184)</f>
        <v/>
      </c>
      <c r="H184" s="17" t="str">
        <f>IF(OR(A184="",G184="",N(G184)&lt;=0),"",'Balance âgée'!$C$3-D184)</f>
        <v/>
      </c>
      <c r="I184" s="18" t="str">
        <f>IF(H184="","",IF(H184&lt;=0,"Non échu",IF(H184&lt;=30,"1 à 30 j",IF(H184&lt;=60,"31 à 60 j",IF(H184&lt;=90,"61 à 90 j","Plus de 90 j")))))</f>
        <v/>
      </c>
    </row>
    <row r="185" spans="1:9" x14ac:dyDescent="0.25">
      <c r="A185" s="6"/>
      <c r="B185" s="13"/>
      <c r="C185" s="14"/>
      <c r="D185" s="14"/>
      <c r="E185" s="15"/>
      <c r="F185" s="15"/>
      <c r="G185" s="16" t="str">
        <f>IF(E185="","",E185-F185)</f>
        <v/>
      </c>
      <c r="H185" s="17" t="str">
        <f>IF(OR(A185="",G185="",N(G185)&lt;=0),"",'Balance âgée'!$C$3-D185)</f>
        <v/>
      </c>
      <c r="I185" s="18" t="str">
        <f>IF(H185="","",IF(H185&lt;=0,"Non échu",IF(H185&lt;=30,"1 à 30 j",IF(H185&lt;=60,"31 à 60 j",IF(H185&lt;=90,"61 à 90 j","Plus de 90 j")))))</f>
        <v/>
      </c>
    </row>
    <row r="186" spans="1:9" x14ac:dyDescent="0.25">
      <c r="A186" s="6"/>
      <c r="B186" s="13"/>
      <c r="C186" s="14"/>
      <c r="D186" s="14"/>
      <c r="E186" s="15"/>
      <c r="F186" s="15"/>
      <c r="G186" s="16" t="str">
        <f>IF(E186="","",E186-F186)</f>
        <v/>
      </c>
      <c r="H186" s="17" t="str">
        <f>IF(OR(A186="",G186="",N(G186)&lt;=0),"",'Balance âgée'!$C$3-D186)</f>
        <v/>
      </c>
      <c r="I186" s="18" t="str">
        <f>IF(H186="","",IF(H186&lt;=0,"Non échu",IF(H186&lt;=30,"1 à 30 j",IF(H186&lt;=60,"31 à 60 j",IF(H186&lt;=90,"61 à 90 j","Plus de 90 j")))))</f>
        <v/>
      </c>
    </row>
    <row r="187" spans="1:9" x14ac:dyDescent="0.25">
      <c r="A187" s="6"/>
      <c r="B187" s="13"/>
      <c r="C187" s="14"/>
      <c r="D187" s="14"/>
      <c r="E187" s="15"/>
      <c r="F187" s="15"/>
      <c r="G187" s="16" t="str">
        <f>IF(E187="","",E187-F187)</f>
        <v/>
      </c>
      <c r="H187" s="17" t="str">
        <f>IF(OR(A187="",G187="",N(G187)&lt;=0),"",'Balance âgée'!$C$3-D187)</f>
        <v/>
      </c>
      <c r="I187" s="18" t="str">
        <f>IF(H187="","",IF(H187&lt;=0,"Non échu",IF(H187&lt;=30,"1 à 30 j",IF(H187&lt;=60,"31 à 60 j",IF(H187&lt;=90,"61 à 90 j","Plus de 90 j")))))</f>
        <v/>
      </c>
    </row>
    <row r="188" spans="1:9" x14ac:dyDescent="0.25">
      <c r="A188" s="6"/>
      <c r="B188" s="13"/>
      <c r="C188" s="14"/>
      <c r="D188" s="14"/>
      <c r="E188" s="15"/>
      <c r="F188" s="15"/>
      <c r="G188" s="16" t="str">
        <f>IF(E188="","",E188-F188)</f>
        <v/>
      </c>
      <c r="H188" s="17" t="str">
        <f>IF(OR(A188="",G188="",N(G188)&lt;=0),"",'Balance âgée'!$C$3-D188)</f>
        <v/>
      </c>
      <c r="I188" s="18" t="str">
        <f>IF(H188="","",IF(H188&lt;=0,"Non échu",IF(H188&lt;=30,"1 à 30 j",IF(H188&lt;=60,"31 à 60 j",IF(H188&lt;=90,"61 à 90 j","Plus de 90 j")))))</f>
        <v/>
      </c>
    </row>
    <row r="189" spans="1:9" x14ac:dyDescent="0.25">
      <c r="A189" s="6"/>
      <c r="B189" s="13"/>
      <c r="C189" s="14"/>
      <c r="D189" s="14"/>
      <c r="E189" s="15"/>
      <c r="F189" s="15"/>
      <c r="G189" s="16" t="str">
        <f>IF(E189="","",E189-F189)</f>
        <v/>
      </c>
      <c r="H189" s="17" t="str">
        <f>IF(OR(A189="",G189="",N(G189)&lt;=0),"",'Balance âgée'!$C$3-D189)</f>
        <v/>
      </c>
      <c r="I189" s="18" t="str">
        <f>IF(H189="","",IF(H189&lt;=0,"Non échu",IF(H189&lt;=30,"1 à 30 j",IF(H189&lt;=60,"31 à 60 j",IF(H189&lt;=90,"61 à 90 j","Plus de 90 j")))))</f>
        <v/>
      </c>
    </row>
    <row r="190" spans="1:9" x14ac:dyDescent="0.25">
      <c r="A190" s="6"/>
      <c r="B190" s="13"/>
      <c r="C190" s="14"/>
      <c r="D190" s="14"/>
      <c r="E190" s="15"/>
      <c r="F190" s="15"/>
      <c r="G190" s="16" t="str">
        <f>IF(E190="","",E190-F190)</f>
        <v/>
      </c>
      <c r="H190" s="17" t="str">
        <f>IF(OR(A190="",G190="",N(G190)&lt;=0),"",'Balance âgée'!$C$3-D190)</f>
        <v/>
      </c>
      <c r="I190" s="18" t="str">
        <f>IF(H190="","",IF(H190&lt;=0,"Non échu",IF(H190&lt;=30,"1 à 30 j",IF(H190&lt;=60,"31 à 60 j",IF(H190&lt;=90,"61 à 90 j","Plus de 90 j")))))</f>
        <v/>
      </c>
    </row>
    <row r="191" spans="1:9" x14ac:dyDescent="0.25">
      <c r="A191" s="6"/>
      <c r="B191" s="13"/>
      <c r="C191" s="14"/>
      <c r="D191" s="14"/>
      <c r="E191" s="15"/>
      <c r="F191" s="15"/>
      <c r="G191" s="16" t="str">
        <f>IF(E191="","",E191-F191)</f>
        <v/>
      </c>
      <c r="H191" s="17" t="str">
        <f>IF(OR(A191="",G191="",N(G191)&lt;=0),"",'Balance âgée'!$C$3-D191)</f>
        <v/>
      </c>
      <c r="I191" s="18" t="str">
        <f>IF(H191="","",IF(H191&lt;=0,"Non échu",IF(H191&lt;=30,"1 à 30 j",IF(H191&lt;=60,"31 à 60 j",IF(H191&lt;=90,"61 à 90 j","Plus de 90 j")))))</f>
        <v/>
      </c>
    </row>
    <row r="192" spans="1:9" x14ac:dyDescent="0.25">
      <c r="A192" s="6"/>
      <c r="B192" s="13"/>
      <c r="C192" s="14"/>
      <c r="D192" s="14"/>
      <c r="E192" s="15"/>
      <c r="F192" s="15"/>
      <c r="G192" s="16" t="str">
        <f>IF(E192="","",E192-F192)</f>
        <v/>
      </c>
      <c r="H192" s="17" t="str">
        <f>IF(OR(A192="",G192="",N(G192)&lt;=0),"",'Balance âgée'!$C$3-D192)</f>
        <v/>
      </c>
      <c r="I192" s="18" t="str">
        <f>IF(H192="","",IF(H192&lt;=0,"Non échu",IF(H192&lt;=30,"1 à 30 j",IF(H192&lt;=60,"31 à 60 j",IF(H192&lt;=90,"61 à 90 j","Plus de 90 j")))))</f>
        <v/>
      </c>
    </row>
    <row r="193" spans="1:9" x14ac:dyDescent="0.25">
      <c r="A193" s="6"/>
      <c r="B193" s="13"/>
      <c r="C193" s="14"/>
      <c r="D193" s="14"/>
      <c r="E193" s="15"/>
      <c r="F193" s="15"/>
      <c r="G193" s="16" t="str">
        <f>IF(E193="","",E193-F193)</f>
        <v/>
      </c>
      <c r="H193" s="17" t="str">
        <f>IF(OR(A193="",G193="",N(G193)&lt;=0),"",'Balance âgée'!$C$3-D193)</f>
        <v/>
      </c>
      <c r="I193" s="18" t="str">
        <f>IF(H193="","",IF(H193&lt;=0,"Non échu",IF(H193&lt;=30,"1 à 30 j",IF(H193&lt;=60,"31 à 60 j",IF(H193&lt;=90,"61 à 90 j","Plus de 90 j")))))</f>
        <v/>
      </c>
    </row>
    <row r="194" spans="1:9" x14ac:dyDescent="0.25">
      <c r="A194" s="6"/>
      <c r="B194" s="13"/>
      <c r="C194" s="14"/>
      <c r="D194" s="14"/>
      <c r="E194" s="15"/>
      <c r="F194" s="15"/>
      <c r="G194" s="16" t="str">
        <f>IF(E194="","",E194-F194)</f>
        <v/>
      </c>
      <c r="H194" s="17" t="str">
        <f>IF(OR(A194="",G194="",N(G194)&lt;=0),"",'Balance âgée'!$C$3-D194)</f>
        <v/>
      </c>
      <c r="I194" s="18" t="str">
        <f>IF(H194="","",IF(H194&lt;=0,"Non échu",IF(H194&lt;=30,"1 à 30 j",IF(H194&lt;=60,"31 à 60 j",IF(H194&lt;=90,"61 à 90 j","Plus de 90 j")))))</f>
        <v/>
      </c>
    </row>
    <row r="195" spans="1:9" x14ac:dyDescent="0.25">
      <c r="A195" s="6"/>
      <c r="B195" s="13"/>
      <c r="C195" s="14"/>
      <c r="D195" s="14"/>
      <c r="E195" s="15"/>
      <c r="F195" s="15"/>
      <c r="G195" s="16" t="str">
        <f>IF(E195="","",E195-F195)</f>
        <v/>
      </c>
      <c r="H195" s="17" t="str">
        <f>IF(OR(A195="",G195="",N(G195)&lt;=0),"",'Balance âgée'!$C$3-D195)</f>
        <v/>
      </c>
      <c r="I195" s="18" t="str">
        <f>IF(H195="","",IF(H195&lt;=0,"Non échu",IF(H195&lt;=30,"1 à 30 j",IF(H195&lt;=60,"31 à 60 j",IF(H195&lt;=90,"61 à 90 j","Plus de 90 j")))))</f>
        <v/>
      </c>
    </row>
    <row r="196" spans="1:9" x14ac:dyDescent="0.25">
      <c r="A196" s="6"/>
      <c r="B196" s="13"/>
      <c r="C196" s="14"/>
      <c r="D196" s="14"/>
      <c r="E196" s="15"/>
      <c r="F196" s="15"/>
      <c r="G196" s="16" t="str">
        <f>IF(E196="","",E196-F196)</f>
        <v/>
      </c>
      <c r="H196" s="17" t="str">
        <f>IF(OR(A196="",G196="",N(G196)&lt;=0),"",'Balance âgée'!$C$3-D196)</f>
        <v/>
      </c>
      <c r="I196" s="18" t="str">
        <f>IF(H196="","",IF(H196&lt;=0,"Non échu",IF(H196&lt;=30,"1 à 30 j",IF(H196&lt;=60,"31 à 60 j",IF(H196&lt;=90,"61 à 90 j","Plus de 90 j")))))</f>
        <v/>
      </c>
    </row>
    <row r="197" spans="1:9" x14ac:dyDescent="0.25">
      <c r="A197" s="6"/>
      <c r="B197" s="13"/>
      <c r="C197" s="14"/>
      <c r="D197" s="14"/>
      <c r="E197" s="15"/>
      <c r="F197" s="15"/>
      <c r="G197" s="16" t="str">
        <f>IF(E197="","",E197-F197)</f>
        <v/>
      </c>
      <c r="H197" s="17" t="str">
        <f>IF(OR(A197="",G197="",N(G197)&lt;=0),"",'Balance âgée'!$C$3-D197)</f>
        <v/>
      </c>
      <c r="I197" s="18" t="str">
        <f>IF(H197="","",IF(H197&lt;=0,"Non échu",IF(H197&lt;=30,"1 à 30 j",IF(H197&lt;=60,"31 à 60 j",IF(H197&lt;=90,"61 à 90 j","Plus de 90 j")))))</f>
        <v/>
      </c>
    </row>
    <row r="198" spans="1:9" x14ac:dyDescent="0.25">
      <c r="A198" s="6"/>
      <c r="B198" s="13"/>
      <c r="C198" s="14"/>
      <c r="D198" s="14"/>
      <c r="E198" s="15"/>
      <c r="F198" s="15"/>
      <c r="G198" s="16" t="str">
        <f>IF(E198="","",E198-F198)</f>
        <v/>
      </c>
      <c r="H198" s="17" t="str">
        <f>IF(OR(A198="",G198="",N(G198)&lt;=0),"",'Balance âgée'!$C$3-D198)</f>
        <v/>
      </c>
      <c r="I198" s="18" t="str">
        <f>IF(H198="","",IF(H198&lt;=0,"Non échu",IF(H198&lt;=30,"1 à 30 j",IF(H198&lt;=60,"31 à 60 j",IF(H198&lt;=90,"61 à 90 j","Plus de 90 j")))))</f>
        <v/>
      </c>
    </row>
    <row r="199" spans="1:9" x14ac:dyDescent="0.25">
      <c r="A199" s="6"/>
      <c r="B199" s="13"/>
      <c r="C199" s="14"/>
      <c r="D199" s="14"/>
      <c r="E199" s="15"/>
      <c r="F199" s="15"/>
      <c r="G199" s="16" t="str">
        <f>IF(E199="","",E199-F199)</f>
        <v/>
      </c>
      <c r="H199" s="17" t="str">
        <f>IF(OR(A199="",G199="",N(G199)&lt;=0),"",'Balance âgée'!$C$3-D199)</f>
        <v/>
      </c>
      <c r="I199" s="18" t="str">
        <f>IF(H199="","",IF(H199&lt;=0,"Non échu",IF(H199&lt;=30,"1 à 30 j",IF(H199&lt;=60,"31 à 60 j",IF(H199&lt;=90,"61 à 90 j","Plus de 90 j")))))</f>
        <v/>
      </c>
    </row>
    <row r="200" spans="1:9" x14ac:dyDescent="0.25">
      <c r="A200" s="6"/>
      <c r="B200" s="13"/>
      <c r="C200" s="14"/>
      <c r="D200" s="14"/>
      <c r="E200" s="15"/>
      <c r="F200" s="15"/>
      <c r="G200" s="16" t="str">
        <f>IF(E200="","",E200-F200)</f>
        <v/>
      </c>
      <c r="H200" s="17" t="str">
        <f>IF(OR(A200="",G200="",N(G200)&lt;=0),"",'Balance âgée'!$C$3-D200)</f>
        <v/>
      </c>
      <c r="I200" s="18" t="str">
        <f>IF(H200="","",IF(H200&lt;=0,"Non échu",IF(H200&lt;=30,"1 à 30 j",IF(H200&lt;=60,"31 à 60 j",IF(H200&lt;=90,"61 à 90 j","Plus de 90 j")))))</f>
        <v/>
      </c>
    </row>
    <row r="201" spans="1:9" x14ac:dyDescent="0.25">
      <c r="A201" s="6"/>
      <c r="B201" s="13"/>
      <c r="C201" s="14"/>
      <c r="D201" s="14"/>
      <c r="E201" s="15"/>
      <c r="F201" s="15"/>
      <c r="G201" s="16" t="str">
        <f>IF(E201="","",E201-F201)</f>
        <v/>
      </c>
      <c r="H201" s="17" t="str">
        <f>IF(OR(A201="",G201="",N(G201)&lt;=0),"",'Balance âgée'!$C$3-D201)</f>
        <v/>
      </c>
      <c r="I201" s="18" t="str">
        <f>IF(H201="","",IF(H201&lt;=0,"Non échu",IF(H201&lt;=30,"1 à 30 j",IF(H201&lt;=60,"31 à 60 j",IF(H201&lt;=90,"61 à 90 j","Plus de 90 j")))))</f>
        <v/>
      </c>
    </row>
    <row r="202" spans="1:9" x14ac:dyDescent="0.25">
      <c r="A202" s="6"/>
      <c r="B202" s="13"/>
      <c r="C202" s="14"/>
      <c r="D202" s="14"/>
      <c r="E202" s="15"/>
      <c r="F202" s="15"/>
      <c r="G202" s="16" t="str">
        <f>IF(E202="","",E202-F202)</f>
        <v/>
      </c>
      <c r="H202" s="17" t="str">
        <f>IF(OR(A202="",G202="",N(G202)&lt;=0),"",'Balance âgée'!$C$3-D202)</f>
        <v/>
      </c>
      <c r="I202" s="18" t="str">
        <f>IF(H202="","",IF(H202&lt;=0,"Non échu",IF(H202&lt;=30,"1 à 30 j",IF(H202&lt;=60,"31 à 60 j",IF(H202&lt;=90,"61 à 90 j","Plus de 90 j")))))</f>
        <v/>
      </c>
    </row>
    <row r="203" spans="1:9" x14ac:dyDescent="0.25">
      <c r="A203" s="6"/>
      <c r="B203" s="13"/>
      <c r="C203" s="14"/>
      <c r="D203" s="14"/>
      <c r="E203" s="15"/>
      <c r="F203" s="15"/>
      <c r="G203" s="16" t="str">
        <f>IF(E203="","",E203-F203)</f>
        <v/>
      </c>
      <c r="H203" s="17" t="str">
        <f>IF(OR(A203="",G203="",N(G203)&lt;=0),"",'Balance âgée'!$C$3-D203)</f>
        <v/>
      </c>
      <c r="I203" s="18" t="str">
        <f>IF(H203="","",IF(H203&lt;=0,"Non échu",IF(H203&lt;=30,"1 à 30 j",IF(H203&lt;=60,"31 à 60 j",IF(H203&lt;=90,"61 à 90 j","Plus de 90 j")))))</f>
        <v/>
      </c>
    </row>
    <row r="204" spans="1:9" x14ac:dyDescent="0.25">
      <c r="A204" s="6"/>
      <c r="B204" s="13"/>
      <c r="C204" s="14"/>
      <c r="D204" s="14"/>
      <c r="E204" s="15"/>
      <c r="F204" s="15"/>
      <c r="G204" s="16" t="str">
        <f>IF(E204="","",E204-F204)</f>
        <v/>
      </c>
      <c r="H204" s="17" t="str">
        <f>IF(OR(A204="",G204="",N(G204)&lt;=0),"",'Balance âgée'!$C$3-D204)</f>
        <v/>
      </c>
      <c r="I204" s="18" t="str">
        <f>IF(H204="","",IF(H204&lt;=0,"Non échu",IF(H204&lt;=30,"1 à 30 j",IF(H204&lt;=60,"31 à 60 j",IF(H204&lt;=90,"61 à 90 j","Plus de 90 j")))))</f>
        <v/>
      </c>
    </row>
  </sheetData>
  <mergeCells count="2">
    <mergeCell ref="A1:I1"/>
    <mergeCell ref="A2:I2"/>
  </mergeCells>
  <conditionalFormatting sqref="I5:I204">
    <cfRule type="expression" dxfId="0" priority="1">
      <formula>$I5="Non échu"</formula>
    </cfRule>
  </conditionalFormatting>
  <conditionalFormatting sqref="I5:I204">
    <cfRule type="expression" dxfId="1" priority="2">
      <formula>$I5="1 à 30 j"</formula>
    </cfRule>
  </conditionalFormatting>
  <conditionalFormatting sqref="I5:I204">
    <cfRule type="expression" dxfId="2" priority="3">
      <formula>$I5="31 à 60 j"</formula>
    </cfRule>
  </conditionalFormatting>
  <conditionalFormatting sqref="I5:I204">
    <cfRule type="expression" dxfId="3" priority="4">
      <formula>$I5="61 à 90 j"</formula>
    </cfRule>
  </conditionalFormatting>
  <conditionalFormatting sqref="I5:I204">
    <cfRule type="expression" dxfId="4" priority="5">
      <formula>$I5="Plus de 90 j"</formula>
    </cfRule>
  </conditionalFormatting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8C84"/>
    <pageSetUpPr fitToPage="1"/>
  </sheetPr>
  <dimension ref="A1:I3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6" width="14" customWidth="1"/>
    <col min="7" max="7" width="15" customWidth="1"/>
    <col min="8" max="8" width="12" customWidth="1"/>
    <col min="9" max="9" width="13" customWidth="1"/>
  </cols>
  <sheetData>
    <row r="1" ht="38" customHeight="1" spans="1:9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53</v>
      </c>
      <c r="B2" s="2"/>
      <c r="C2" s="2"/>
      <c r="D2" s="2"/>
      <c r="E2" s="2"/>
      <c r="F2" s="2"/>
      <c r="G2" s="2"/>
      <c r="H2" s="2"/>
      <c r="I2" s="2"/>
    </row>
    <row r="3" spans="2:4" x14ac:dyDescent="0.25">
      <c r="B3" s="19" t="s">
        <v>54</v>
      </c>
      <c r="C3" s="20">
        <v>46295</v>
      </c>
      <c r="D3" s="21" t="s">
        <v>55</v>
      </c>
    </row>
    <row r="5" ht="30" customHeight="1" spans="1:9" x14ac:dyDescent="0.25">
      <c r="A5" s="11" t="s">
        <v>23</v>
      </c>
      <c r="B5" s="22" t="s">
        <v>56</v>
      </c>
      <c r="C5" s="23" t="s">
        <v>57</v>
      </c>
      <c r="D5" s="24" t="s">
        <v>58</v>
      </c>
      <c r="E5" s="25" t="s">
        <v>59</v>
      </c>
      <c r="F5" s="26" t="s">
        <v>60</v>
      </c>
      <c r="G5" s="27" t="s">
        <v>61</v>
      </c>
      <c r="H5" s="12" t="s">
        <v>62</v>
      </c>
      <c r="I5" s="12" t="s">
        <v>63</v>
      </c>
    </row>
    <row r="6" spans="1:9" x14ac:dyDescent="0.25">
      <c r="A6" s="28" t="s">
        <v>32</v>
      </c>
      <c r="B6" s="29">
        <f>IF($A6="","",SUMIFS(Factures!$G$5:$G$204,Factures!$A$5:$A$204,$A6,Factures!$I$5:$I$204,B$5))</f>
        <v>4200</v>
      </c>
      <c r="C6" s="29">
        <f>IF($A6="","",SUMIFS(Factures!$G$5:$G$204,Factures!$A$5:$A$204,$A6,Factures!$I$5:$I$204,C$5))</f>
        <v>0</v>
      </c>
      <c r="D6" s="29">
        <f>IF($A6="","",SUMIFS(Factures!$G$5:$G$204,Factures!$A$5:$A$204,$A6,Factures!$I$5:$I$204,D$5))</f>
        <v>500</v>
      </c>
      <c r="E6" s="29">
        <f>IF($A6="","",SUMIFS(Factures!$G$5:$G$204,Factures!$A$5:$A$204,$A6,Factures!$I$5:$I$204,E$5))</f>
        <v>0</v>
      </c>
      <c r="F6" s="29">
        <f>IF($A6="","",SUMIFS(Factures!$G$5:$G$204,Factures!$A$5:$A$204,$A6,Factures!$I$5:$I$204,F$5))</f>
        <v>9300</v>
      </c>
      <c r="G6" s="30">
        <f>IF($A6="","",SUM(B6:F6))</f>
        <v>14000</v>
      </c>
      <c r="H6" s="31">
        <f>IF(OR($A6="",N(G6)=0),"",(G6-B6)/G6)</f>
        <v>0.7</v>
      </c>
      <c r="I6" s="31">
        <f>IF(OR($A6="",N(G6)=0),"",F6/G6)</f>
        <v>0.6642857142857143</v>
      </c>
    </row>
    <row r="7" spans="1:9" x14ac:dyDescent="0.25">
      <c r="A7" s="28" t="s">
        <v>36</v>
      </c>
      <c r="B7" s="29">
        <f>IF($A7="","",SUMIFS(Factures!$G$5:$G$204,Factures!$A$5:$A$204,$A7,Factures!$I$5:$I$204,B$5))</f>
        <v>0</v>
      </c>
      <c r="C7" s="29">
        <f>IF($A7="","",SUMIFS(Factures!$G$5:$G$204,Factures!$A$5:$A$204,$A7,Factures!$I$5:$I$204,C$5))</f>
        <v>6800</v>
      </c>
      <c r="D7" s="29">
        <f>IF($A7="","",SUMIFS(Factures!$G$5:$G$204,Factures!$A$5:$A$204,$A7,Factures!$I$5:$I$204,D$5))</f>
        <v>10000</v>
      </c>
      <c r="E7" s="29">
        <f>IF($A7="","",SUMIFS(Factures!$G$5:$G$204,Factures!$A$5:$A$204,$A7,Factures!$I$5:$I$204,E$5))</f>
        <v>0</v>
      </c>
      <c r="F7" s="29">
        <f>IF($A7="","",SUMIFS(Factures!$G$5:$G$204,Factures!$A$5:$A$204,$A7,Factures!$I$5:$I$204,F$5))</f>
        <v>0</v>
      </c>
      <c r="G7" s="30">
        <f>IF($A7="","",SUM(B7:F7))</f>
        <v>16800</v>
      </c>
      <c r="H7" s="31">
        <f>IF(OR($A7="",N(G7)=0),"",(G7-B7)/G7)</f>
        <v>1</v>
      </c>
      <c r="I7" s="31">
        <f>IF(OR($A7="",N(G7)=0),"",F7/G7)</f>
        <v>0</v>
      </c>
    </row>
    <row r="8" spans="1:9" x14ac:dyDescent="0.25">
      <c r="A8" s="28" t="s">
        <v>39</v>
      </c>
      <c r="B8" s="29">
        <f>IF($A8="","",SUMIFS(Factures!$G$5:$G$204,Factures!$A$5:$A$204,$A8,Factures!$I$5:$I$204,B$5))</f>
        <v>0</v>
      </c>
      <c r="C8" s="29">
        <f>IF($A8="","",SUMIFS(Factures!$G$5:$G$204,Factures!$A$5:$A$204,$A8,Factures!$I$5:$I$204,C$5))</f>
        <v>0</v>
      </c>
      <c r="D8" s="29">
        <f>IF($A8="","",SUMIFS(Factures!$G$5:$G$204,Factures!$A$5:$A$204,$A8,Factures!$I$5:$I$204,D$5))</f>
        <v>1850</v>
      </c>
      <c r="E8" s="29">
        <f>IF($A8="","",SUMIFS(Factures!$G$5:$G$204,Factures!$A$5:$A$204,$A8,Factures!$I$5:$I$204,E$5))</f>
        <v>0</v>
      </c>
      <c r="F8" s="29">
        <f>IF($A8="","",SUMIFS(Factures!$G$5:$G$204,Factures!$A$5:$A$204,$A8,Factures!$I$5:$I$204,F$5))</f>
        <v>3240.1</v>
      </c>
      <c r="G8" s="30">
        <f>IF($A8="","",SUM(B8:F8))</f>
        <v>5090.1</v>
      </c>
      <c r="H8" s="31">
        <f>IF(OR($A8="",N(G8)=0),"",(G8-B8)/G8)</f>
        <v>1</v>
      </c>
      <c r="I8" s="31">
        <f>IF(OR($A8="",N(G8)=0),"",F8/G8)</f>
        <v>0.6365493801693483</v>
      </c>
    </row>
    <row r="9" spans="1:9" x14ac:dyDescent="0.25">
      <c r="A9" s="28" t="s">
        <v>42</v>
      </c>
      <c r="B9" s="29">
        <f>IF($A9="","",SUMIFS(Factures!$G$5:$G$204,Factures!$A$5:$A$204,$A9,Factures!$I$5:$I$204,B$5))</f>
        <v>498.48</v>
      </c>
      <c r="C9" s="29">
        <f>IF($A9="","",SUMIFS(Factures!$G$5:$G$204,Factures!$A$5:$A$204,$A9,Factures!$I$5:$I$204,C$5))</f>
        <v>0</v>
      </c>
      <c r="D9" s="29">
        <f>IF($A9="","",SUMIFS(Factures!$G$5:$G$204,Factures!$A$5:$A$204,$A9,Factures!$I$5:$I$204,D$5))</f>
        <v>0</v>
      </c>
      <c r="E9" s="29">
        <f>IF($A9="","",SUMIFS(Factures!$G$5:$G$204,Factures!$A$5:$A$204,$A9,Factures!$I$5:$I$204,E$5))</f>
        <v>0</v>
      </c>
      <c r="F9" s="29">
        <f>IF($A9="","",SUMIFS(Factures!$G$5:$G$204,Factures!$A$5:$A$204,$A9,Factures!$I$5:$I$204,F$5))</f>
        <v>0</v>
      </c>
      <c r="G9" s="30">
        <f>IF($A9="","",SUM(B9:F9))</f>
        <v>498.48</v>
      </c>
      <c r="H9" s="31">
        <f>IF(OR($A9="",N(G9)=0),"",(G9-B9)/G9)</f>
        <v>0</v>
      </c>
      <c r="I9" s="31">
        <f>IF(OR($A9="",N(G9)=0),"",F9/G9)</f>
        <v>0</v>
      </c>
    </row>
    <row r="10" spans="1:9" x14ac:dyDescent="0.25">
      <c r="A10" s="28" t="s">
        <v>45</v>
      </c>
      <c r="B10" s="29">
        <f>IF($A10="","",SUMIFS(Factures!$G$5:$G$204,Factures!$A$5:$A$204,$A10,Factures!$I$5:$I$204,B$5))</f>
        <v>0</v>
      </c>
      <c r="C10" s="29">
        <f>IF($A10="","",SUMIFS(Factures!$G$5:$G$204,Factures!$A$5:$A$204,$A10,Factures!$I$5:$I$204,C$5))</f>
        <v>1279.94</v>
      </c>
      <c r="D10" s="29">
        <f>IF($A10="","",SUMIFS(Factures!$G$5:$G$204,Factures!$A$5:$A$204,$A10,Factures!$I$5:$I$204,D$5))</f>
        <v>0</v>
      </c>
      <c r="E10" s="29">
        <f>IF($A10="","",SUMIFS(Factures!$G$5:$G$204,Factures!$A$5:$A$204,$A10,Factures!$I$5:$I$204,E$5))</f>
        <v>3600</v>
      </c>
      <c r="F10" s="29">
        <f>IF($A10="","",SUMIFS(Factures!$G$5:$G$204,Factures!$A$5:$A$204,$A10,Factures!$I$5:$I$204,F$5))</f>
        <v>0</v>
      </c>
      <c r="G10" s="30">
        <f>IF($A10="","",SUM(B10:F10))</f>
        <v>4879.9400000000005</v>
      </c>
      <c r="H10" s="31">
        <f>IF(OR($A10="",N(G10)=0),"",(G10-B10)/G10)</f>
        <v>1</v>
      </c>
      <c r="I10" s="31">
        <f>IF(OR($A10="",N(G10)=0),"",F10/G10)</f>
        <v>0</v>
      </c>
    </row>
    <row r="11" spans="1:9" x14ac:dyDescent="0.25">
      <c r="A11" s="28" t="s">
        <v>48</v>
      </c>
      <c r="B11" s="29">
        <f>IF($A11="","",SUMIFS(Factures!$G$5:$G$204,Factures!$A$5:$A$204,$A11,Factures!$I$5:$I$204,B$5))</f>
        <v>2700</v>
      </c>
      <c r="C11" s="29">
        <f>IF($A11="","",SUMIFS(Factures!$G$5:$G$204,Factures!$A$5:$A$204,$A11,Factures!$I$5:$I$204,C$5))</f>
        <v>295.35</v>
      </c>
      <c r="D11" s="29">
        <f>IF($A11="","",SUMIFS(Factures!$G$5:$G$204,Factures!$A$5:$A$204,$A11,Factures!$I$5:$I$204,D$5))</f>
        <v>0</v>
      </c>
      <c r="E11" s="29">
        <f>IF($A11="","",SUMIFS(Factures!$G$5:$G$204,Factures!$A$5:$A$204,$A11,Factures!$I$5:$I$204,E$5))</f>
        <v>4000</v>
      </c>
      <c r="F11" s="29">
        <f>IF($A11="","",SUMIFS(Factures!$G$5:$G$204,Factures!$A$5:$A$204,$A11,Factures!$I$5:$I$204,F$5))</f>
        <v>0</v>
      </c>
      <c r="G11" s="30">
        <f>IF($A11="","",SUM(B11:F11))</f>
        <v>6995.35</v>
      </c>
      <c r="H11" s="31">
        <f>IF(OR($A11="",N(G11)=0),"",(G11-B11)/G11)</f>
        <v>0.6140293194765094</v>
      </c>
      <c r="I11" s="31">
        <f>IF(OR($A11="",N(G11)=0),"",F11/G11)</f>
        <v>0</v>
      </c>
    </row>
    <row r="12" spans="1:9" x14ac:dyDescent="0.25">
      <c r="A12" s="6"/>
      <c r="B12" s="29" t="str">
        <f>IF($A12="","",SUMIFS(Factures!$G$5:$G$204,Factures!$A$5:$A$204,$A12,Factures!$I$5:$I$204,B$5))</f>
        <v/>
      </c>
      <c r="C12" s="29" t="str">
        <f>IF($A12="","",SUMIFS(Factures!$G$5:$G$204,Factures!$A$5:$A$204,$A12,Factures!$I$5:$I$204,C$5))</f>
        <v/>
      </c>
      <c r="D12" s="29" t="str">
        <f>IF($A12="","",SUMIFS(Factures!$G$5:$G$204,Factures!$A$5:$A$204,$A12,Factures!$I$5:$I$204,D$5))</f>
        <v/>
      </c>
      <c r="E12" s="29" t="str">
        <f>IF($A12="","",SUMIFS(Factures!$G$5:$G$204,Factures!$A$5:$A$204,$A12,Factures!$I$5:$I$204,E$5))</f>
        <v/>
      </c>
      <c r="F12" s="29" t="str">
        <f>IF($A12="","",SUMIFS(Factures!$G$5:$G$204,Factures!$A$5:$A$204,$A12,Factures!$I$5:$I$204,F$5))</f>
        <v/>
      </c>
      <c r="G12" s="30" t="str">
        <f>IF($A12="","",SUM(B12:F12))</f>
        <v/>
      </c>
      <c r="H12" s="31" t="str">
        <f>IF(OR($A12="",N(G12)=0),"",(G12-B12)/G12)</f>
        <v/>
      </c>
      <c r="I12" s="31" t="str">
        <f>IF(OR($A12="",N(G12)=0),"",F12/G12)</f>
        <v/>
      </c>
    </row>
    <row r="13" spans="1:9" x14ac:dyDescent="0.25">
      <c r="A13" s="6"/>
      <c r="B13" s="29" t="str">
        <f>IF($A13="","",SUMIFS(Factures!$G$5:$G$204,Factures!$A$5:$A$204,$A13,Factures!$I$5:$I$204,B$5))</f>
        <v/>
      </c>
      <c r="C13" s="29" t="str">
        <f>IF($A13="","",SUMIFS(Factures!$G$5:$G$204,Factures!$A$5:$A$204,$A13,Factures!$I$5:$I$204,C$5))</f>
        <v/>
      </c>
      <c r="D13" s="29" t="str">
        <f>IF($A13="","",SUMIFS(Factures!$G$5:$G$204,Factures!$A$5:$A$204,$A13,Factures!$I$5:$I$204,D$5))</f>
        <v/>
      </c>
      <c r="E13" s="29" t="str">
        <f>IF($A13="","",SUMIFS(Factures!$G$5:$G$204,Factures!$A$5:$A$204,$A13,Factures!$I$5:$I$204,E$5))</f>
        <v/>
      </c>
      <c r="F13" s="29" t="str">
        <f>IF($A13="","",SUMIFS(Factures!$G$5:$G$204,Factures!$A$5:$A$204,$A13,Factures!$I$5:$I$204,F$5))</f>
        <v/>
      </c>
      <c r="G13" s="30" t="str">
        <f>IF($A13="","",SUM(B13:F13))</f>
        <v/>
      </c>
      <c r="H13" s="31" t="str">
        <f>IF(OR($A13="",N(G13)=0),"",(G13-B13)/G13)</f>
        <v/>
      </c>
      <c r="I13" s="31" t="str">
        <f>IF(OR($A13="",N(G13)=0),"",F13/G13)</f>
        <v/>
      </c>
    </row>
    <row r="14" spans="1:9" x14ac:dyDescent="0.25">
      <c r="A14" s="6"/>
      <c r="B14" s="29" t="str">
        <f>IF($A14="","",SUMIFS(Factures!$G$5:$G$204,Factures!$A$5:$A$204,$A14,Factures!$I$5:$I$204,B$5))</f>
        <v/>
      </c>
      <c r="C14" s="29" t="str">
        <f>IF($A14="","",SUMIFS(Factures!$G$5:$G$204,Factures!$A$5:$A$204,$A14,Factures!$I$5:$I$204,C$5))</f>
        <v/>
      </c>
      <c r="D14" s="29" t="str">
        <f>IF($A14="","",SUMIFS(Factures!$G$5:$G$204,Factures!$A$5:$A$204,$A14,Factures!$I$5:$I$204,D$5))</f>
        <v/>
      </c>
      <c r="E14" s="29" t="str">
        <f>IF($A14="","",SUMIFS(Factures!$G$5:$G$204,Factures!$A$5:$A$204,$A14,Factures!$I$5:$I$204,E$5))</f>
        <v/>
      </c>
      <c r="F14" s="29" t="str">
        <f>IF($A14="","",SUMIFS(Factures!$G$5:$G$204,Factures!$A$5:$A$204,$A14,Factures!$I$5:$I$204,F$5))</f>
        <v/>
      </c>
      <c r="G14" s="30" t="str">
        <f>IF($A14="","",SUM(B14:F14))</f>
        <v/>
      </c>
      <c r="H14" s="31" t="str">
        <f>IF(OR($A14="",N(G14)=0),"",(G14-B14)/G14)</f>
        <v/>
      </c>
      <c r="I14" s="31" t="str">
        <f>IF(OR($A14="",N(G14)=0),"",F14/G14)</f>
        <v/>
      </c>
    </row>
    <row r="15" spans="1:9" x14ac:dyDescent="0.25">
      <c r="A15" s="6"/>
      <c r="B15" s="29" t="str">
        <f>IF($A15="","",SUMIFS(Factures!$G$5:$G$204,Factures!$A$5:$A$204,$A15,Factures!$I$5:$I$204,B$5))</f>
        <v/>
      </c>
      <c r="C15" s="29" t="str">
        <f>IF($A15="","",SUMIFS(Factures!$G$5:$G$204,Factures!$A$5:$A$204,$A15,Factures!$I$5:$I$204,C$5))</f>
        <v/>
      </c>
      <c r="D15" s="29" t="str">
        <f>IF($A15="","",SUMIFS(Factures!$G$5:$G$204,Factures!$A$5:$A$204,$A15,Factures!$I$5:$I$204,D$5))</f>
        <v/>
      </c>
      <c r="E15" s="29" t="str">
        <f>IF($A15="","",SUMIFS(Factures!$G$5:$G$204,Factures!$A$5:$A$204,$A15,Factures!$I$5:$I$204,E$5))</f>
        <v/>
      </c>
      <c r="F15" s="29" t="str">
        <f>IF($A15="","",SUMIFS(Factures!$G$5:$G$204,Factures!$A$5:$A$204,$A15,Factures!$I$5:$I$204,F$5))</f>
        <v/>
      </c>
      <c r="G15" s="30" t="str">
        <f>IF($A15="","",SUM(B15:F15))</f>
        <v/>
      </c>
      <c r="H15" s="31" t="str">
        <f>IF(OR($A15="",N(G15)=0),"",(G15-B15)/G15)</f>
        <v/>
      </c>
      <c r="I15" s="31" t="str">
        <f>IF(OR($A15="",N(G15)=0),"",F15/G15)</f>
        <v/>
      </c>
    </row>
    <row r="16" spans="1:9" x14ac:dyDescent="0.25">
      <c r="A16" s="6"/>
      <c r="B16" s="29" t="str">
        <f>IF($A16="","",SUMIFS(Factures!$G$5:$G$204,Factures!$A$5:$A$204,$A16,Factures!$I$5:$I$204,B$5))</f>
        <v/>
      </c>
      <c r="C16" s="29" t="str">
        <f>IF($A16="","",SUMIFS(Factures!$G$5:$G$204,Factures!$A$5:$A$204,$A16,Factures!$I$5:$I$204,C$5))</f>
        <v/>
      </c>
      <c r="D16" s="29" t="str">
        <f>IF($A16="","",SUMIFS(Factures!$G$5:$G$204,Factures!$A$5:$A$204,$A16,Factures!$I$5:$I$204,D$5))</f>
        <v/>
      </c>
      <c r="E16" s="29" t="str">
        <f>IF($A16="","",SUMIFS(Factures!$G$5:$G$204,Factures!$A$5:$A$204,$A16,Factures!$I$5:$I$204,E$5))</f>
        <v/>
      </c>
      <c r="F16" s="29" t="str">
        <f>IF($A16="","",SUMIFS(Factures!$G$5:$G$204,Factures!$A$5:$A$204,$A16,Factures!$I$5:$I$204,F$5))</f>
        <v/>
      </c>
      <c r="G16" s="30" t="str">
        <f>IF($A16="","",SUM(B16:F16))</f>
        <v/>
      </c>
      <c r="H16" s="31" t="str">
        <f>IF(OR($A16="",N(G16)=0),"",(G16-B16)/G16)</f>
        <v/>
      </c>
      <c r="I16" s="31" t="str">
        <f>IF(OR($A16="",N(G16)=0),"",F16/G16)</f>
        <v/>
      </c>
    </row>
    <row r="17" spans="1:9" x14ac:dyDescent="0.25">
      <c r="A17" s="6"/>
      <c r="B17" s="29" t="str">
        <f>IF($A17="","",SUMIFS(Factures!$G$5:$G$204,Factures!$A$5:$A$204,$A17,Factures!$I$5:$I$204,B$5))</f>
        <v/>
      </c>
      <c r="C17" s="29" t="str">
        <f>IF($A17="","",SUMIFS(Factures!$G$5:$G$204,Factures!$A$5:$A$204,$A17,Factures!$I$5:$I$204,C$5))</f>
        <v/>
      </c>
      <c r="D17" s="29" t="str">
        <f>IF($A17="","",SUMIFS(Factures!$G$5:$G$204,Factures!$A$5:$A$204,$A17,Factures!$I$5:$I$204,D$5))</f>
        <v/>
      </c>
      <c r="E17" s="29" t="str">
        <f>IF($A17="","",SUMIFS(Factures!$G$5:$G$204,Factures!$A$5:$A$204,$A17,Factures!$I$5:$I$204,E$5))</f>
        <v/>
      </c>
      <c r="F17" s="29" t="str">
        <f>IF($A17="","",SUMIFS(Factures!$G$5:$G$204,Factures!$A$5:$A$204,$A17,Factures!$I$5:$I$204,F$5))</f>
        <v/>
      </c>
      <c r="G17" s="30" t="str">
        <f>IF($A17="","",SUM(B17:F17))</f>
        <v/>
      </c>
      <c r="H17" s="31" t="str">
        <f>IF(OR($A17="",N(G17)=0),"",(G17-B17)/G17)</f>
        <v/>
      </c>
      <c r="I17" s="31" t="str">
        <f>IF(OR($A17="",N(G17)=0),"",F17/G17)</f>
        <v/>
      </c>
    </row>
    <row r="18" spans="1:9" x14ac:dyDescent="0.25">
      <c r="A18" s="6"/>
      <c r="B18" s="29" t="str">
        <f>IF($A18="","",SUMIFS(Factures!$G$5:$G$204,Factures!$A$5:$A$204,$A18,Factures!$I$5:$I$204,B$5))</f>
        <v/>
      </c>
      <c r="C18" s="29" t="str">
        <f>IF($A18="","",SUMIFS(Factures!$G$5:$G$204,Factures!$A$5:$A$204,$A18,Factures!$I$5:$I$204,C$5))</f>
        <v/>
      </c>
      <c r="D18" s="29" t="str">
        <f>IF($A18="","",SUMIFS(Factures!$G$5:$G$204,Factures!$A$5:$A$204,$A18,Factures!$I$5:$I$204,D$5))</f>
        <v/>
      </c>
      <c r="E18" s="29" t="str">
        <f>IF($A18="","",SUMIFS(Factures!$G$5:$G$204,Factures!$A$5:$A$204,$A18,Factures!$I$5:$I$204,E$5))</f>
        <v/>
      </c>
      <c r="F18" s="29" t="str">
        <f>IF($A18="","",SUMIFS(Factures!$G$5:$G$204,Factures!$A$5:$A$204,$A18,Factures!$I$5:$I$204,F$5))</f>
        <v/>
      </c>
      <c r="G18" s="30" t="str">
        <f>IF($A18="","",SUM(B18:F18))</f>
        <v/>
      </c>
      <c r="H18" s="31" t="str">
        <f>IF(OR($A18="",N(G18)=0),"",(G18-B18)/G18)</f>
        <v/>
      </c>
      <c r="I18" s="31" t="str">
        <f>IF(OR($A18="",N(G18)=0),"",F18/G18)</f>
        <v/>
      </c>
    </row>
    <row r="19" spans="1:9" x14ac:dyDescent="0.25">
      <c r="A19" s="6"/>
      <c r="B19" s="29" t="str">
        <f>IF($A19="","",SUMIFS(Factures!$G$5:$G$204,Factures!$A$5:$A$204,$A19,Factures!$I$5:$I$204,B$5))</f>
        <v/>
      </c>
      <c r="C19" s="29" t="str">
        <f>IF($A19="","",SUMIFS(Factures!$G$5:$G$204,Factures!$A$5:$A$204,$A19,Factures!$I$5:$I$204,C$5))</f>
        <v/>
      </c>
      <c r="D19" s="29" t="str">
        <f>IF($A19="","",SUMIFS(Factures!$G$5:$G$204,Factures!$A$5:$A$204,$A19,Factures!$I$5:$I$204,D$5))</f>
        <v/>
      </c>
      <c r="E19" s="29" t="str">
        <f>IF($A19="","",SUMIFS(Factures!$G$5:$G$204,Factures!$A$5:$A$204,$A19,Factures!$I$5:$I$204,E$5))</f>
        <v/>
      </c>
      <c r="F19" s="29" t="str">
        <f>IF($A19="","",SUMIFS(Factures!$G$5:$G$204,Factures!$A$5:$A$204,$A19,Factures!$I$5:$I$204,F$5))</f>
        <v/>
      </c>
      <c r="G19" s="30" t="str">
        <f>IF($A19="","",SUM(B19:F19))</f>
        <v/>
      </c>
      <c r="H19" s="31" t="str">
        <f>IF(OR($A19="",N(G19)=0),"",(G19-B19)/G19)</f>
        <v/>
      </c>
      <c r="I19" s="31" t="str">
        <f>IF(OR($A19="",N(G19)=0),"",F19/G19)</f>
        <v/>
      </c>
    </row>
    <row r="20" spans="1:9" x14ac:dyDescent="0.25">
      <c r="A20" s="6"/>
      <c r="B20" s="29" t="str">
        <f>IF($A20="","",SUMIFS(Factures!$G$5:$G$204,Factures!$A$5:$A$204,$A20,Factures!$I$5:$I$204,B$5))</f>
        <v/>
      </c>
      <c r="C20" s="29" t="str">
        <f>IF($A20="","",SUMIFS(Factures!$G$5:$G$204,Factures!$A$5:$A$204,$A20,Factures!$I$5:$I$204,C$5))</f>
        <v/>
      </c>
      <c r="D20" s="29" t="str">
        <f>IF($A20="","",SUMIFS(Factures!$G$5:$G$204,Factures!$A$5:$A$204,$A20,Factures!$I$5:$I$204,D$5))</f>
        <v/>
      </c>
      <c r="E20" s="29" t="str">
        <f>IF($A20="","",SUMIFS(Factures!$G$5:$G$204,Factures!$A$5:$A$204,$A20,Factures!$I$5:$I$204,E$5))</f>
        <v/>
      </c>
      <c r="F20" s="29" t="str">
        <f>IF($A20="","",SUMIFS(Factures!$G$5:$G$204,Factures!$A$5:$A$204,$A20,Factures!$I$5:$I$204,F$5))</f>
        <v/>
      </c>
      <c r="G20" s="30" t="str">
        <f>IF($A20="","",SUM(B20:F20))</f>
        <v/>
      </c>
      <c r="H20" s="31" t="str">
        <f>IF(OR($A20="",N(G20)=0),"",(G20-B20)/G20)</f>
        <v/>
      </c>
      <c r="I20" s="31" t="str">
        <f>IF(OR($A20="",N(G20)=0),"",F20/G20)</f>
        <v/>
      </c>
    </row>
    <row r="21" spans="1:9" x14ac:dyDescent="0.25">
      <c r="A21" s="6"/>
      <c r="B21" s="29" t="str">
        <f>IF($A21="","",SUMIFS(Factures!$G$5:$G$204,Factures!$A$5:$A$204,$A21,Factures!$I$5:$I$204,B$5))</f>
        <v/>
      </c>
      <c r="C21" s="29" t="str">
        <f>IF($A21="","",SUMIFS(Factures!$G$5:$G$204,Factures!$A$5:$A$204,$A21,Factures!$I$5:$I$204,C$5))</f>
        <v/>
      </c>
      <c r="D21" s="29" t="str">
        <f>IF($A21="","",SUMIFS(Factures!$G$5:$G$204,Factures!$A$5:$A$204,$A21,Factures!$I$5:$I$204,D$5))</f>
        <v/>
      </c>
      <c r="E21" s="29" t="str">
        <f>IF($A21="","",SUMIFS(Factures!$G$5:$G$204,Factures!$A$5:$A$204,$A21,Factures!$I$5:$I$204,E$5))</f>
        <v/>
      </c>
      <c r="F21" s="29" t="str">
        <f>IF($A21="","",SUMIFS(Factures!$G$5:$G$204,Factures!$A$5:$A$204,$A21,Factures!$I$5:$I$204,F$5))</f>
        <v/>
      </c>
      <c r="G21" s="30" t="str">
        <f>IF($A21="","",SUM(B21:F21))</f>
        <v/>
      </c>
      <c r="H21" s="31" t="str">
        <f>IF(OR($A21="",N(G21)=0),"",(G21-B21)/G21)</f>
        <v/>
      </c>
      <c r="I21" s="31" t="str">
        <f>IF(OR($A21="",N(G21)=0),"",F21/G21)</f>
        <v/>
      </c>
    </row>
    <row r="22" spans="1:9" x14ac:dyDescent="0.25">
      <c r="A22" s="6"/>
      <c r="B22" s="29" t="str">
        <f>IF($A22="","",SUMIFS(Factures!$G$5:$G$204,Factures!$A$5:$A$204,$A22,Factures!$I$5:$I$204,B$5))</f>
        <v/>
      </c>
      <c r="C22" s="29" t="str">
        <f>IF($A22="","",SUMIFS(Factures!$G$5:$G$204,Factures!$A$5:$A$204,$A22,Factures!$I$5:$I$204,C$5))</f>
        <v/>
      </c>
      <c r="D22" s="29" t="str">
        <f>IF($A22="","",SUMIFS(Factures!$G$5:$G$204,Factures!$A$5:$A$204,$A22,Factures!$I$5:$I$204,D$5))</f>
        <v/>
      </c>
      <c r="E22" s="29" t="str">
        <f>IF($A22="","",SUMIFS(Factures!$G$5:$G$204,Factures!$A$5:$A$204,$A22,Factures!$I$5:$I$204,E$5))</f>
        <v/>
      </c>
      <c r="F22" s="29" t="str">
        <f>IF($A22="","",SUMIFS(Factures!$G$5:$G$204,Factures!$A$5:$A$204,$A22,Factures!$I$5:$I$204,F$5))</f>
        <v/>
      </c>
      <c r="G22" s="30" t="str">
        <f>IF($A22="","",SUM(B22:F22))</f>
        <v/>
      </c>
      <c r="H22" s="31" t="str">
        <f>IF(OR($A22="",N(G22)=0),"",(G22-B22)/G22)</f>
        <v/>
      </c>
      <c r="I22" s="31" t="str">
        <f>IF(OR($A22="",N(G22)=0),"",F22/G22)</f>
        <v/>
      </c>
    </row>
    <row r="23" spans="1:9" x14ac:dyDescent="0.25">
      <c r="A23" s="6"/>
      <c r="B23" s="29" t="str">
        <f>IF($A23="","",SUMIFS(Factures!$G$5:$G$204,Factures!$A$5:$A$204,$A23,Factures!$I$5:$I$204,B$5))</f>
        <v/>
      </c>
      <c r="C23" s="29" t="str">
        <f>IF($A23="","",SUMIFS(Factures!$G$5:$G$204,Factures!$A$5:$A$204,$A23,Factures!$I$5:$I$204,C$5))</f>
        <v/>
      </c>
      <c r="D23" s="29" t="str">
        <f>IF($A23="","",SUMIFS(Factures!$G$5:$G$204,Factures!$A$5:$A$204,$A23,Factures!$I$5:$I$204,D$5))</f>
        <v/>
      </c>
      <c r="E23" s="29" t="str">
        <f>IF($A23="","",SUMIFS(Factures!$G$5:$G$204,Factures!$A$5:$A$204,$A23,Factures!$I$5:$I$204,E$5))</f>
        <v/>
      </c>
      <c r="F23" s="29" t="str">
        <f>IF($A23="","",SUMIFS(Factures!$G$5:$G$204,Factures!$A$5:$A$204,$A23,Factures!$I$5:$I$204,F$5))</f>
        <v/>
      </c>
      <c r="G23" s="30" t="str">
        <f>IF($A23="","",SUM(B23:F23))</f>
        <v/>
      </c>
      <c r="H23" s="31" t="str">
        <f>IF(OR($A23="",N(G23)=0),"",(G23-B23)/G23)</f>
        <v/>
      </c>
      <c r="I23" s="31" t="str">
        <f>IF(OR($A23="",N(G23)=0),"",F23/G23)</f>
        <v/>
      </c>
    </row>
    <row r="24" spans="1:9" x14ac:dyDescent="0.25">
      <c r="A24" s="6"/>
      <c r="B24" s="29" t="str">
        <f>IF($A24="","",SUMIFS(Factures!$G$5:$G$204,Factures!$A$5:$A$204,$A24,Factures!$I$5:$I$204,B$5))</f>
        <v/>
      </c>
      <c r="C24" s="29" t="str">
        <f>IF($A24="","",SUMIFS(Factures!$G$5:$G$204,Factures!$A$5:$A$204,$A24,Factures!$I$5:$I$204,C$5))</f>
        <v/>
      </c>
      <c r="D24" s="29" t="str">
        <f>IF($A24="","",SUMIFS(Factures!$G$5:$G$204,Factures!$A$5:$A$204,$A24,Factures!$I$5:$I$204,D$5))</f>
        <v/>
      </c>
      <c r="E24" s="29" t="str">
        <f>IF($A24="","",SUMIFS(Factures!$G$5:$G$204,Factures!$A$5:$A$204,$A24,Factures!$I$5:$I$204,E$5))</f>
        <v/>
      </c>
      <c r="F24" s="29" t="str">
        <f>IF($A24="","",SUMIFS(Factures!$G$5:$G$204,Factures!$A$5:$A$204,$A24,Factures!$I$5:$I$204,F$5))</f>
        <v/>
      </c>
      <c r="G24" s="30" t="str">
        <f>IF($A24="","",SUM(B24:F24))</f>
        <v/>
      </c>
      <c r="H24" s="31" t="str">
        <f>IF(OR($A24="",N(G24)=0),"",(G24-B24)/G24)</f>
        <v/>
      </c>
      <c r="I24" s="31" t="str">
        <f>IF(OR($A24="",N(G24)=0),"",F24/G24)</f>
        <v/>
      </c>
    </row>
    <row r="25" spans="1:9" x14ac:dyDescent="0.25">
      <c r="A25" s="6"/>
      <c r="B25" s="29" t="str">
        <f>IF($A25="","",SUMIFS(Factures!$G$5:$G$204,Factures!$A$5:$A$204,$A25,Factures!$I$5:$I$204,B$5))</f>
        <v/>
      </c>
      <c r="C25" s="29" t="str">
        <f>IF($A25="","",SUMIFS(Factures!$G$5:$G$204,Factures!$A$5:$A$204,$A25,Factures!$I$5:$I$204,C$5))</f>
        <v/>
      </c>
      <c r="D25" s="29" t="str">
        <f>IF($A25="","",SUMIFS(Factures!$G$5:$G$204,Factures!$A$5:$A$204,$A25,Factures!$I$5:$I$204,D$5))</f>
        <v/>
      </c>
      <c r="E25" s="29" t="str">
        <f>IF($A25="","",SUMIFS(Factures!$G$5:$G$204,Factures!$A$5:$A$204,$A25,Factures!$I$5:$I$204,E$5))</f>
        <v/>
      </c>
      <c r="F25" s="29" t="str">
        <f>IF($A25="","",SUMIFS(Factures!$G$5:$G$204,Factures!$A$5:$A$204,$A25,Factures!$I$5:$I$204,F$5))</f>
        <v/>
      </c>
      <c r="G25" s="30" t="str">
        <f>IF($A25="","",SUM(B25:F25))</f>
        <v/>
      </c>
      <c r="H25" s="31" t="str">
        <f>IF(OR($A25="",N(G25)=0),"",(G25-B25)/G25)</f>
        <v/>
      </c>
      <c r="I25" s="31" t="str">
        <f>IF(OR($A25="",N(G25)=0),"",F25/G25)</f>
        <v/>
      </c>
    </row>
    <row r="26" ht="24" customHeight="1" spans="1:9" x14ac:dyDescent="0.25">
      <c r="A26" s="32" t="s">
        <v>61</v>
      </c>
      <c r="B26" s="33">
        <f>SUM(B6:B25)</f>
        <v>7398.48</v>
      </c>
      <c r="C26" s="33">
        <f>SUM(C6:C25)</f>
        <v>8375.29</v>
      </c>
      <c r="D26" s="33">
        <f>SUM(D6:D25)</f>
        <v>12350</v>
      </c>
      <c r="E26" s="33">
        <f>SUM(E6:E25)</f>
        <v>7600</v>
      </c>
      <c r="F26" s="33">
        <f>SUM(F6:F25)</f>
        <v>12540.1</v>
      </c>
      <c r="G26" s="33">
        <f>SUM(G6:G25)</f>
        <v>48263.87</v>
      </c>
      <c r="H26" s="34">
        <f>IF(G26=0,"",(G26-B26)/G26)</f>
        <v>0.8467076925244494</v>
      </c>
      <c r="I26" s="34">
        <f>IF(G26=0,"",F26/G26)</f>
        <v>0.25982375636267874</v>
      </c>
    </row>
    <row r="27" spans="1:7" x14ac:dyDescent="0.25">
      <c r="A27" s="35" t="s">
        <v>64</v>
      </c>
      <c r="B27" s="36">
        <f>IF($G$26=0,"",B26/$G$26)</f>
        <v>0.15329230747555053</v>
      </c>
      <c r="C27" s="36">
        <f>IF($G$26=0,"",C26/$G$26)</f>
        <v>0.17353125640359965</v>
      </c>
      <c r="D27" s="36">
        <f>IF($G$26=0,"",D26/$G$26)</f>
        <v>0.2558849922312487</v>
      </c>
      <c r="E27" s="36">
        <f>IF($G$26=0,"",E26/$G$26)</f>
        <v>0.1574676875269223</v>
      </c>
      <c r="F27" s="36">
        <f>IF($G$26=0,"",F26/$G$26)</f>
        <v>0.25982375636267874</v>
      </c>
      <c r="G27" s="36">
        <f>IF($G$26=0,"",G26/$G$26)</f>
        <v>1</v>
      </c>
    </row>
    <row r="29" spans="1:7" x14ac:dyDescent="0.25">
      <c r="A29" s="37" t="s">
        <v>65</v>
      </c>
      <c r="G29" s="38">
        <f>SUMIF(Factures!$G$5:$G$204,"&gt;0")</f>
        <v>48263.87</v>
      </c>
    </row>
    <row r="30" spans="1:8" x14ac:dyDescent="0.25">
      <c r="A30" s="37" t="s">
        <v>66</v>
      </c>
      <c r="G30" s="38">
        <f>G29-G26</f>
        <v>0</v>
      </c>
      <c r="H30" s="8" t="str">
        <f>IF(ABS(G30)&lt;0.01,"OK","Client manquant")</f>
        <v>OK</v>
      </c>
    </row>
  </sheetData>
  <mergeCells count="2">
    <mergeCell ref="A1:I1"/>
    <mergeCell ref="A2:I2"/>
  </mergeCells>
  <conditionalFormatting sqref="F6:F25">
    <cfRule type="expression" dxfId="5" priority="1">
      <formula>N(F6)&gt;0</formula>
    </cfRule>
  </conditionalFormatting>
  <conditionalFormatting sqref="H30">
    <cfRule type="expression" dxfId="6" priority="1">
      <formula>H30="OK"</formula>
    </cfRule>
    <cfRule type="expression" dxfId="7" priority="2">
      <formula>H30&lt;&gt;"OK"</formula>
    </cfRule>
  </conditionalFormatting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7840"/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0" customWidth="1"/>
    <col min="4" max="4" width="14" customWidth="1"/>
    <col min="5" max="5" width="30" customWidth="1"/>
  </cols>
  <sheetData>
    <row r="1" ht="38" customHeight="1" spans="1:5" x14ac:dyDescent="0.25">
      <c r="A1" s="1" t="s">
        <v>67</v>
      </c>
      <c r="B1" s="1"/>
      <c r="C1" s="1"/>
      <c r="D1" s="1"/>
      <c r="E1" s="1"/>
    </row>
    <row r="2" ht="22" customHeight="1" spans="1:5" x14ac:dyDescent="0.25">
      <c r="A2" s="2" t="s">
        <v>68</v>
      </c>
      <c r="B2" s="2"/>
      <c r="C2" s="2"/>
      <c r="D2" s="2"/>
      <c r="E2" s="2"/>
    </row>
    <row r="3" spans="2:2" x14ac:dyDescent="0.25">
      <c r="B3" s="39" t="str">
        <f>"Arrêté au "&amp;TEXT('Balance âgée'!$C$3,"dd/mm/yyyy")</f>
        <v>Arrêté au 30/09/2026</v>
      </c>
    </row>
    <row r="5" spans="2:2" x14ac:dyDescent="0.25">
      <c r="B5" s="3" t="s">
        <v>69</v>
      </c>
    </row>
    <row r="6" ht="26" customHeight="1" spans="2:3" x14ac:dyDescent="0.25">
      <c r="B6" s="40" t="s">
        <v>70</v>
      </c>
      <c r="C6" s="41">
        <f>'Balance âgée'!G26</f>
        <v>48263.87</v>
      </c>
    </row>
    <row r="7" ht="26" customHeight="1" spans="2:3" x14ac:dyDescent="0.25">
      <c r="B7" s="40" t="s">
        <v>71</v>
      </c>
      <c r="C7" s="42">
        <f>'Balance âgée'!G26-'Balance âgée'!B26</f>
        <v>40865.39</v>
      </c>
    </row>
    <row r="8" ht="26" customHeight="1" spans="2:3" x14ac:dyDescent="0.25">
      <c r="B8" s="40" t="s">
        <v>62</v>
      </c>
      <c r="C8" s="43">
        <f>IF('Balance âgée'!G26=0,"",('Balance âgée'!G26-'Balance âgée'!B26)/'Balance âgée'!G26)</f>
        <v>0.8467076925244494</v>
      </c>
    </row>
    <row r="9" ht="26" customHeight="1" spans="2:3" x14ac:dyDescent="0.25">
      <c r="B9" s="40" t="s">
        <v>72</v>
      </c>
      <c r="C9" s="44">
        <f>'Balance âgée'!F26</f>
        <v>12540.1</v>
      </c>
    </row>
    <row r="10" ht="26" customHeight="1" spans="2:3" x14ac:dyDescent="0.25">
      <c r="B10" s="40" t="s">
        <v>73</v>
      </c>
      <c r="C10" s="45">
        <f>IF('Balance âgée'!G26=0,"",'Balance âgée'!F26/'Balance âgée'!G26)</f>
        <v>0.25982375636267874</v>
      </c>
    </row>
    <row r="11" ht="26" customHeight="1" spans="2:3" x14ac:dyDescent="0.25">
      <c r="B11" s="40" t="s">
        <v>74</v>
      </c>
      <c r="C11" s="46">
        <f>COUNTIF('Balance âgée'!F6:F25,"&gt;0")</f>
        <v>2</v>
      </c>
    </row>
    <row r="13" spans="2:2" x14ac:dyDescent="0.25">
      <c r="B13" s="3" t="s">
        <v>75</v>
      </c>
    </row>
    <row r="14" ht="30" customHeight="1" spans="1:5" x14ac:dyDescent="0.25">
      <c r="A14" s="47" t="s">
        <v>76</v>
      </c>
      <c r="B14" s="12" t="s">
        <v>31</v>
      </c>
      <c r="C14" s="12" t="s">
        <v>77</v>
      </c>
      <c r="D14" s="12" t="s">
        <v>78</v>
      </c>
      <c r="E14" s="12" t="s">
        <v>79</v>
      </c>
    </row>
    <row r="15" ht="22" customHeight="1" spans="2:5" x14ac:dyDescent="0.25">
      <c r="B15" s="48" t="s">
        <v>56</v>
      </c>
      <c r="C15" s="29">
        <f>'Balance âgée'!B26</f>
        <v>7398.48</v>
      </c>
      <c r="D15" s="49">
        <f>IF('Balance âgée'!$G$26=0,"",'Balance âgée'!B26/'Balance âgée'!$G$26)</f>
        <v>0.15329230747555053</v>
      </c>
      <c r="E15" s="50">
        <f>D15</f>
        <v>0.15329230747555053</v>
      </c>
    </row>
    <row r="16" ht="22" customHeight="1" spans="2:5" x14ac:dyDescent="0.25">
      <c r="B16" s="51" t="s">
        <v>57</v>
      </c>
      <c r="C16" s="29">
        <f>'Balance âgée'!C26</f>
        <v>8375.29</v>
      </c>
      <c r="D16" s="49">
        <f>IF('Balance âgée'!$G$26=0,"",'Balance âgée'!C26/'Balance âgée'!$G$26)</f>
        <v>0.17353125640359965</v>
      </c>
      <c r="E16" s="50">
        <f>D16</f>
        <v>0.17353125640359965</v>
      </c>
    </row>
    <row r="17" ht="22" customHeight="1" spans="2:5" x14ac:dyDescent="0.25">
      <c r="B17" s="52" t="s">
        <v>58</v>
      </c>
      <c r="C17" s="29">
        <f>'Balance âgée'!D26</f>
        <v>12350</v>
      </c>
      <c r="D17" s="49">
        <f>IF('Balance âgée'!$G$26=0,"",'Balance âgée'!D26/'Balance âgée'!$G$26)</f>
        <v>0.2558849922312487</v>
      </c>
      <c r="E17" s="50">
        <f>D17</f>
        <v>0.2558849922312487</v>
      </c>
    </row>
    <row r="18" ht="22" customHeight="1" spans="2:5" x14ac:dyDescent="0.25">
      <c r="B18" s="53" t="s">
        <v>59</v>
      </c>
      <c r="C18" s="29">
        <f>'Balance âgée'!E26</f>
        <v>7600</v>
      </c>
      <c r="D18" s="49">
        <f>IF('Balance âgée'!$G$26=0,"",'Balance âgée'!E26/'Balance âgée'!$G$26)</f>
        <v>0.1574676875269223</v>
      </c>
      <c r="E18" s="50">
        <f>D18</f>
        <v>0.1574676875269223</v>
      </c>
    </row>
    <row r="19" ht="22" customHeight="1" spans="2:5" x14ac:dyDescent="0.25">
      <c r="B19" s="54" t="s">
        <v>60</v>
      </c>
      <c r="C19" s="29">
        <f>'Balance âgée'!F26</f>
        <v>12540.1</v>
      </c>
      <c r="D19" s="49">
        <f>IF('Balance âgée'!$G$26=0,"",'Balance âgée'!F26/'Balance âgée'!$G$26)</f>
        <v>0.25982375636267874</v>
      </c>
      <c r="E19" s="50">
        <f>D19</f>
        <v>0.25982375636267874</v>
      </c>
    </row>
    <row r="22" ht="44" customHeight="1" spans="2:5" x14ac:dyDescent="0.25">
      <c r="B22" s="55" t="s">
        <v>80</v>
      </c>
      <c r="C22" s="55"/>
      <c r="D22" s="55"/>
      <c r="E22" s="55"/>
    </row>
  </sheetData>
  <mergeCells count="3">
    <mergeCell ref="A1:E1"/>
    <mergeCell ref="A2:E2"/>
    <mergeCell ref="B22:E22"/>
  </mergeCells>
  <conditionalFormatting sqref="E15:E19">
    <cfRule type="dataBar" priority="1">
      <dataBar>
        <cfvo type="num" val="0"/>
        <cfvo type="num" val="1"/>
        <color rgb="FF4CC5BB"/>
      </dataBar>
      <extLst>
        <ext xmlns:x14="http://schemas.microsoft.com/office/spreadsheetml/2009/9/main" uri="{B025F937-C7B1-47D3-B67F-A62EFF666E3E}">
          <x14:id>{193964F0-5B95-4A05-B4B8-01BA0E85AA3D}</x14:id>
        </ext>
      </extLst>
    </cfRule>
  </conditionalFormatting>
  <pageSetup paperSize="9" orientation="landscape" fitToWidth="1" fitToHeight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3964F0-5B95-4A05-B4B8-01BA0E85AA3D}">
            <x14:dataBar minLength="0" maxLength="100" gradient="0">
              <x14:cfvo type="num">
                <xm:f>0</xm:f>
              </x14:cfvo>
              <x14:cfvo type="num">
                <xm:f>1</xm:f>
              </x14:cfvo>
            </x14:dataBar>
          </x14:cfRule>
          <xm:sqref>E15:E19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d'emploi</vt:lpstr>
      <vt:lpstr>Factures</vt:lpstr>
      <vt:lpstr>Balance âgée</vt:lpstr>
      <vt:lpstr>Synthèse</vt:lpstr>
    </vt:vector>
  </TitlesOfParts>
  <Company>OCKHAM Finance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Ockham</dc:creator>
  <dc:title>Modèle de balance âgée clients</dc:title>
  <dc:subject/>
  <dc:description/>
  <cp:keywords/>
  <cp:category/>
  <cp:lastModifiedBy>Unknown</cp:lastModifiedBy>
  <dcterms:created xsi:type="dcterms:W3CDTF">2026-09-22T13:51:35Z</dcterms:created>
  <dcterms:modified xsi:type="dcterms:W3CDTF">2026-09-22T13:51:35Z</dcterms:modified>
</cp:coreProperties>
</file>